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0\Litomyšl_Park Z. Kopala\DPS\ODEVZDANI I.ETAPA\ODEVZDANI FINAL 5.1.2021\"/>
    </mc:Choice>
  </mc:AlternateContent>
  <bookViews>
    <workbookView xWindow="0" yWindow="0" windowWidth="25410" windowHeight="12150" firstSheet="2" activeTab="6"/>
  </bookViews>
  <sheets>
    <sheet name="Stavba" sheetId="1" r:id="rId1"/>
    <sheet name="SO 301 G2070122 KL" sheetId="2" r:id="rId2"/>
    <sheet name="SO 301 G2070122 Rek" sheetId="3" r:id="rId3"/>
    <sheet name="SO 301 G2070122 Pol" sheetId="4" r:id="rId4"/>
    <sheet name="SO 801,901 G2070122 KL-1" sheetId="5" r:id="rId5"/>
    <sheet name="SO 801,901 G2070122 Rek-1" sheetId="6" r:id="rId6"/>
    <sheet name="SO 801,901 G2070122 Pol-1" sheetId="7" r:id="rId7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301 G2070122 Pol'!$1:$6</definedName>
    <definedName name="_xlnm.Print_Titles" localSheetId="2">'SO 301 G2070122 Rek'!$1:$6</definedName>
    <definedName name="_xlnm.Print_Titles" localSheetId="6">'SO 801,901 G2070122 Pol-1'!$1:$6</definedName>
    <definedName name="_xlnm.Print_Titles" localSheetId="5">'SO 801,901 G2070122 Rek-1'!$1:$6</definedName>
    <definedName name="Objednatel" localSheetId="0">Stavba!$D$11</definedName>
    <definedName name="Objekt" localSheetId="0">Stavba!$B$29</definedName>
    <definedName name="_xlnm.Print_Area" localSheetId="1">'SO 301 G2070122 KL'!$A$1:$G$45</definedName>
    <definedName name="_xlnm.Print_Area" localSheetId="3">'SO 301 G2070122 Pol'!$A$1:$K$92</definedName>
    <definedName name="_xlnm.Print_Area" localSheetId="2">'SO 301 G2070122 Rek'!$A$1:$I$16</definedName>
    <definedName name="_xlnm.Print_Area" localSheetId="4">'SO 801,901 G2070122 KL-1'!$A$1:$G$45</definedName>
    <definedName name="_xlnm.Print_Area" localSheetId="6">'SO 801,901 G2070122 Pol-1'!$A$1:$K$242</definedName>
    <definedName name="_xlnm.Print_Area" localSheetId="5">'SO 801,901 G2070122 Rek-1'!$A$1:$I$38</definedName>
    <definedName name="_xlnm.Print_Area" localSheetId="0">Stavba!$B$1:$J$86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 301 G2070122 Pol'!#REF!</definedName>
    <definedName name="solver_opt" localSheetId="6" hidden="1">'SO 801,901 G2070122 Pol-1'!#REF!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Stavba!$F$68:$J$68</definedName>
    <definedName name="StavbaCelkem" localSheetId="0">Stavba!$H$31</definedName>
    <definedName name="Zhotovitel" localSheetId="0">Stavba!$D$7</definedName>
  </definedNames>
  <calcPr calcId="152511"/>
</workbook>
</file>

<file path=xl/calcChain.xml><?xml version="1.0" encoding="utf-8"?>
<calcChain xmlns="http://schemas.openxmlformats.org/spreadsheetml/2006/main">
  <c r="D21" i="5" l="1"/>
  <c r="G21" i="5"/>
  <c r="D20" i="5"/>
  <c r="G20" i="5"/>
  <c r="D19" i="5"/>
  <c r="G19" i="5"/>
  <c r="D18" i="5"/>
  <c r="G18" i="5"/>
  <c r="D17" i="5"/>
  <c r="G17" i="5"/>
  <c r="D16" i="5"/>
  <c r="G16" i="5"/>
  <c r="D15" i="5"/>
  <c r="G15" i="5"/>
  <c r="I24" i="6"/>
  <c r="H24" i="6"/>
  <c r="G24" i="6"/>
  <c r="F24" i="6"/>
  <c r="K241" i="7"/>
  <c r="K242" i="7" s="1"/>
  <c r="I241" i="7"/>
  <c r="I242" i="7" s="1"/>
  <c r="E24" i="6"/>
  <c r="B24" i="6"/>
  <c r="A24" i="6"/>
  <c r="K238" i="7"/>
  <c r="I238" i="7"/>
  <c r="K237" i="7"/>
  <c r="I237" i="7"/>
  <c r="K235" i="7"/>
  <c r="I235" i="7"/>
  <c r="K234" i="7"/>
  <c r="I234" i="7"/>
  <c r="K233" i="7"/>
  <c r="I233" i="7"/>
  <c r="K231" i="7"/>
  <c r="I231" i="7"/>
  <c r="K230" i="7"/>
  <c r="I230" i="7"/>
  <c r="K227" i="7"/>
  <c r="I227" i="7"/>
  <c r="K226" i="7"/>
  <c r="I226" i="7"/>
  <c r="K225" i="7"/>
  <c r="I225" i="7"/>
  <c r="H23" i="6"/>
  <c r="K224" i="7"/>
  <c r="I224" i="7"/>
  <c r="K223" i="7"/>
  <c r="I223" i="7"/>
  <c r="B23" i="6"/>
  <c r="A23" i="6"/>
  <c r="K220" i="7"/>
  <c r="I220" i="7"/>
  <c r="K219" i="7"/>
  <c r="I219" i="7"/>
  <c r="K218" i="7"/>
  <c r="I218" i="7"/>
  <c r="K217" i="7"/>
  <c r="I217" i="7"/>
  <c r="K216" i="7"/>
  <c r="I216" i="7"/>
  <c r="K215" i="7"/>
  <c r="I215" i="7"/>
  <c r="K214" i="7"/>
  <c r="I214" i="7"/>
  <c r="K213" i="7"/>
  <c r="I213" i="7"/>
  <c r="K212" i="7"/>
  <c r="I212" i="7"/>
  <c r="K211" i="7"/>
  <c r="I211" i="7"/>
  <c r="K210" i="7"/>
  <c r="I210" i="7"/>
  <c r="K209" i="7"/>
  <c r="I209" i="7"/>
  <c r="B22" i="6"/>
  <c r="A22" i="6"/>
  <c r="K206" i="7"/>
  <c r="I206" i="7"/>
  <c r="K204" i="7"/>
  <c r="I204" i="7"/>
  <c r="B21" i="6"/>
  <c r="A21" i="6"/>
  <c r="I20" i="6"/>
  <c r="H20" i="6"/>
  <c r="G20" i="6"/>
  <c r="F20" i="6"/>
  <c r="K201" i="7"/>
  <c r="K202" i="7" s="1"/>
  <c r="I201" i="7"/>
  <c r="I202" i="7" s="1"/>
  <c r="E20" i="6"/>
  <c r="B20" i="6"/>
  <c r="A20" i="6"/>
  <c r="K197" i="7"/>
  <c r="I197" i="7"/>
  <c r="K196" i="7"/>
  <c r="I196" i="7"/>
  <c r="K195" i="7"/>
  <c r="I195" i="7"/>
  <c r="K194" i="7"/>
  <c r="I194" i="7"/>
  <c r="K193" i="7"/>
  <c r="I193" i="7"/>
  <c r="K191" i="7"/>
  <c r="I191" i="7"/>
  <c r="K189" i="7"/>
  <c r="I189" i="7"/>
  <c r="B19" i="6"/>
  <c r="A19" i="6"/>
  <c r="K185" i="7"/>
  <c r="I185" i="7"/>
  <c r="K184" i="7"/>
  <c r="I184" i="7"/>
  <c r="K183" i="7"/>
  <c r="I183" i="7"/>
  <c r="K182" i="7"/>
  <c r="I182" i="7"/>
  <c r="K181" i="7"/>
  <c r="I181" i="7"/>
  <c r="K180" i="7"/>
  <c r="I180" i="7"/>
  <c r="K178" i="7"/>
  <c r="I178" i="7"/>
  <c r="K176" i="7"/>
  <c r="I176" i="7"/>
  <c r="B18" i="6"/>
  <c r="A18" i="6"/>
  <c r="K172" i="7"/>
  <c r="I172" i="7"/>
  <c r="K171" i="7"/>
  <c r="I171" i="7"/>
  <c r="K170" i="7"/>
  <c r="I170" i="7"/>
  <c r="K169" i="7"/>
  <c r="I169" i="7"/>
  <c r="K167" i="7"/>
  <c r="I167" i="7"/>
  <c r="B17" i="6"/>
  <c r="A17" i="6"/>
  <c r="K163" i="7"/>
  <c r="I163" i="7"/>
  <c r="K162" i="7"/>
  <c r="I162" i="7"/>
  <c r="K161" i="7"/>
  <c r="I161" i="7"/>
  <c r="K160" i="7"/>
  <c r="I160" i="7"/>
  <c r="K158" i="7"/>
  <c r="I158" i="7"/>
  <c r="B16" i="6"/>
  <c r="A16" i="6"/>
  <c r="K154" i="7"/>
  <c r="I154" i="7"/>
  <c r="K153" i="7"/>
  <c r="I153" i="7"/>
  <c r="K152" i="7"/>
  <c r="I152" i="7"/>
  <c r="K151" i="7"/>
  <c r="I151" i="7"/>
  <c r="K149" i="7"/>
  <c r="I149" i="7"/>
  <c r="B15" i="6"/>
  <c r="A15" i="6"/>
  <c r="K145" i="7"/>
  <c r="I145" i="7"/>
  <c r="K144" i="7"/>
  <c r="I144" i="7"/>
  <c r="K142" i="7"/>
  <c r="I142" i="7"/>
  <c r="K140" i="7"/>
  <c r="I140" i="7"/>
  <c r="K139" i="7"/>
  <c r="I139" i="7"/>
  <c r="K137" i="7"/>
  <c r="I137" i="7"/>
  <c r="B14" i="6"/>
  <c r="A14" i="6"/>
  <c r="K134" i="7"/>
  <c r="I134" i="7"/>
  <c r="K133" i="7"/>
  <c r="I133" i="7"/>
  <c r="B13" i="6"/>
  <c r="A13" i="6"/>
  <c r="K130" i="7"/>
  <c r="I130" i="7"/>
  <c r="K129" i="7"/>
  <c r="I129" i="7"/>
  <c r="K128" i="7"/>
  <c r="I128" i="7"/>
  <c r="K127" i="7"/>
  <c r="I127" i="7"/>
  <c r="K126" i="7"/>
  <c r="I126" i="7"/>
  <c r="K125" i="7"/>
  <c r="I125" i="7"/>
  <c r="K124" i="7"/>
  <c r="I124" i="7"/>
  <c r="K123" i="7"/>
  <c r="I123" i="7"/>
  <c r="K122" i="7"/>
  <c r="I122" i="7"/>
  <c r="K121" i="7"/>
  <c r="I121" i="7"/>
  <c r="K120" i="7"/>
  <c r="I120" i="7"/>
  <c r="K119" i="7"/>
  <c r="I119" i="7"/>
  <c r="K118" i="7"/>
  <c r="I118" i="7"/>
  <c r="K117" i="7"/>
  <c r="I117" i="7"/>
  <c r="K115" i="7"/>
  <c r="I115" i="7"/>
  <c r="K113" i="7"/>
  <c r="I113" i="7"/>
  <c r="K112" i="7"/>
  <c r="I112" i="7"/>
  <c r="K110" i="7"/>
  <c r="I110" i="7"/>
  <c r="K109" i="7"/>
  <c r="I109" i="7"/>
  <c r="H12" i="6"/>
  <c r="K107" i="7"/>
  <c r="I107" i="7"/>
  <c r="K106" i="7"/>
  <c r="I106" i="7"/>
  <c r="K105" i="7"/>
  <c r="K131" i="7" s="1"/>
  <c r="I105" i="7"/>
  <c r="I131" i="7" s="1"/>
  <c r="G131" i="7"/>
  <c r="B12" i="6"/>
  <c r="A12" i="6"/>
  <c r="K102" i="7"/>
  <c r="I102" i="7"/>
  <c r="K101" i="7"/>
  <c r="I101" i="7"/>
  <c r="K100" i="7"/>
  <c r="I100" i="7"/>
  <c r="K98" i="7"/>
  <c r="I98" i="7"/>
  <c r="K97" i="7"/>
  <c r="I97" i="7"/>
  <c r="K96" i="7"/>
  <c r="I96" i="7"/>
  <c r="K95" i="7"/>
  <c r="I95" i="7"/>
  <c r="K94" i="7"/>
  <c r="I94" i="7"/>
  <c r="K93" i="7"/>
  <c r="I93" i="7"/>
  <c r="K91" i="7"/>
  <c r="I91" i="7"/>
  <c r="K89" i="7"/>
  <c r="I89" i="7"/>
  <c r="K88" i="7"/>
  <c r="I88" i="7"/>
  <c r="K86" i="7"/>
  <c r="I86" i="7"/>
  <c r="K85" i="7"/>
  <c r="I85" i="7"/>
  <c r="K84" i="7"/>
  <c r="I84" i="7"/>
  <c r="K83" i="7"/>
  <c r="I83" i="7"/>
  <c r="K82" i="7"/>
  <c r="I82" i="7"/>
  <c r="B11" i="6"/>
  <c r="A11" i="6"/>
  <c r="K78" i="7"/>
  <c r="I78" i="7"/>
  <c r="K77" i="7"/>
  <c r="I77" i="7"/>
  <c r="K75" i="7"/>
  <c r="I75" i="7"/>
  <c r="K73" i="7"/>
  <c r="I73" i="7"/>
  <c r="K72" i="7"/>
  <c r="I72" i="7"/>
  <c r="K71" i="7"/>
  <c r="I71" i="7"/>
  <c r="K70" i="7"/>
  <c r="I70" i="7"/>
  <c r="K69" i="7"/>
  <c r="I69" i="7"/>
  <c r="K68" i="7"/>
  <c r="I68" i="7"/>
  <c r="K67" i="7"/>
  <c r="I67" i="7"/>
  <c r="K65" i="7"/>
  <c r="I65" i="7"/>
  <c r="K63" i="7"/>
  <c r="I63" i="7"/>
  <c r="K61" i="7"/>
  <c r="I61" i="7"/>
  <c r="K60" i="7"/>
  <c r="I60" i="7"/>
  <c r="K58" i="7"/>
  <c r="I58" i="7"/>
  <c r="K57" i="7"/>
  <c r="I57" i="7"/>
  <c r="K56" i="7"/>
  <c r="I56" i="7"/>
  <c r="K55" i="7"/>
  <c r="I55" i="7"/>
  <c r="K54" i="7"/>
  <c r="I54" i="7"/>
  <c r="K53" i="7"/>
  <c r="I53" i="7"/>
  <c r="B10" i="6"/>
  <c r="A10" i="6"/>
  <c r="K49" i="7"/>
  <c r="I49" i="7"/>
  <c r="K48" i="7"/>
  <c r="I48" i="7"/>
  <c r="K42" i="7"/>
  <c r="I42" i="7"/>
  <c r="K34" i="7"/>
  <c r="I34" i="7"/>
  <c r="K33" i="7"/>
  <c r="I33" i="7"/>
  <c r="K29" i="7"/>
  <c r="I29" i="7"/>
  <c r="K21" i="7"/>
  <c r="I21" i="7"/>
  <c r="B9" i="6"/>
  <c r="A9" i="6"/>
  <c r="K18" i="7"/>
  <c r="I18" i="7"/>
  <c r="K17" i="7"/>
  <c r="I17" i="7"/>
  <c r="K14" i="7"/>
  <c r="I14" i="7"/>
  <c r="K11" i="7"/>
  <c r="I11" i="7"/>
  <c r="B8" i="6"/>
  <c r="A8" i="6"/>
  <c r="I7" i="6"/>
  <c r="H7" i="6"/>
  <c r="G7" i="6"/>
  <c r="F7" i="6"/>
  <c r="K8" i="7"/>
  <c r="K9" i="7" s="1"/>
  <c r="I8" i="7"/>
  <c r="I9" i="7" s="1"/>
  <c r="E7" i="6"/>
  <c r="B7" i="6"/>
  <c r="A7" i="6"/>
  <c r="E4" i="7"/>
  <c r="F3" i="7"/>
  <c r="C33" i="5"/>
  <c r="F33" i="5" s="1"/>
  <c r="C31" i="5"/>
  <c r="G7" i="5"/>
  <c r="K91" i="4"/>
  <c r="I91" i="4"/>
  <c r="K90" i="4"/>
  <c r="I90" i="4"/>
  <c r="K88" i="4"/>
  <c r="I88" i="4"/>
  <c r="F9" i="3"/>
  <c r="K87" i="4"/>
  <c r="I87" i="4"/>
  <c r="K86" i="4"/>
  <c r="I86" i="4"/>
  <c r="K85" i="4"/>
  <c r="I85" i="4"/>
  <c r="G9" i="3"/>
  <c r="K84" i="4"/>
  <c r="K92" i="4" s="1"/>
  <c r="I84" i="4"/>
  <c r="I92" i="4" s="1"/>
  <c r="B9" i="3"/>
  <c r="A9" i="3"/>
  <c r="G92" i="4"/>
  <c r="I8" i="3"/>
  <c r="H8" i="3"/>
  <c r="G8" i="3"/>
  <c r="F8" i="3"/>
  <c r="K77" i="4"/>
  <c r="K82" i="4" s="1"/>
  <c r="I77" i="4"/>
  <c r="E8" i="3"/>
  <c r="B8" i="3"/>
  <c r="A8" i="3"/>
  <c r="I82" i="4"/>
  <c r="K69" i="4"/>
  <c r="I69" i="4"/>
  <c r="K63" i="4"/>
  <c r="I63" i="4"/>
  <c r="K58" i="4"/>
  <c r="I58" i="4"/>
  <c r="K52" i="4"/>
  <c r="I52" i="4"/>
  <c r="K50" i="4"/>
  <c r="I50" i="4"/>
  <c r="K45" i="4"/>
  <c r="I45" i="4"/>
  <c r="K39" i="4"/>
  <c r="I39" i="4"/>
  <c r="K30" i="4"/>
  <c r="I30" i="4"/>
  <c r="K21" i="4"/>
  <c r="I21" i="4"/>
  <c r="K19" i="4"/>
  <c r="I19" i="4"/>
  <c r="K17" i="4"/>
  <c r="I17" i="4"/>
  <c r="K14" i="4"/>
  <c r="I14" i="4"/>
  <c r="F7" i="3"/>
  <c r="K8" i="4"/>
  <c r="I8" i="4"/>
  <c r="I75" i="4" s="1"/>
  <c r="B7" i="3"/>
  <c r="A7" i="3"/>
  <c r="K75" i="4"/>
  <c r="E4" i="4"/>
  <c r="F3" i="4"/>
  <c r="G15" i="3"/>
  <c r="I15" i="3" s="1"/>
  <c r="H16" i="3" s="1"/>
  <c r="G23" i="2" s="1"/>
  <c r="C33" i="2"/>
  <c r="F33" i="2" s="1"/>
  <c r="C31" i="2"/>
  <c r="G15" i="2"/>
  <c r="D15" i="2"/>
  <c r="G7" i="2"/>
  <c r="H85" i="1"/>
  <c r="J68" i="1"/>
  <c r="I68" i="1"/>
  <c r="H68" i="1"/>
  <c r="G68" i="1"/>
  <c r="G40" i="1"/>
  <c r="G31" i="1"/>
  <c r="D22" i="1"/>
  <c r="D20" i="1"/>
  <c r="I19" i="1"/>
  <c r="F12" i="6" l="1"/>
  <c r="F10" i="3"/>
  <c r="C16" i="2" s="1"/>
  <c r="H9" i="3"/>
  <c r="I9" i="3"/>
  <c r="H7" i="3"/>
  <c r="I7" i="3"/>
  <c r="G7" i="3"/>
  <c r="G10" i="3" s="1"/>
  <c r="C18" i="2" s="1"/>
  <c r="H10" i="6"/>
  <c r="I12" i="6"/>
  <c r="I80" i="7"/>
  <c r="F10" i="6"/>
  <c r="F11" i="6"/>
  <c r="G11" i="6"/>
  <c r="I103" i="7"/>
  <c r="I11" i="6"/>
  <c r="E12" i="6"/>
  <c r="H14" i="6"/>
  <c r="F14" i="6"/>
  <c r="G13" i="6"/>
  <c r="F21" i="6"/>
  <c r="K147" i="7"/>
  <c r="G21" i="6"/>
  <c r="I221" i="7"/>
  <c r="I239" i="7"/>
  <c r="K239" i="7"/>
  <c r="G12" i="6"/>
  <c r="K80" i="7"/>
  <c r="G19" i="7"/>
  <c r="F9" i="6"/>
  <c r="G9" i="6"/>
  <c r="I51" i="7"/>
  <c r="G18" i="6"/>
  <c r="I207" i="7"/>
  <c r="H21" i="6"/>
  <c r="K207" i="7"/>
  <c r="K19" i="7"/>
  <c r="I8" i="6"/>
  <c r="H8" i="6"/>
  <c r="K165" i="7"/>
  <c r="H17" i="6"/>
  <c r="F17" i="6"/>
  <c r="I15" i="6"/>
  <c r="K174" i="7"/>
  <c r="I19" i="6"/>
  <c r="F19" i="6"/>
  <c r="F8" i="6"/>
  <c r="I10" i="6"/>
  <c r="I135" i="7"/>
  <c r="H13" i="6"/>
  <c r="I14" i="6"/>
  <c r="I156" i="7"/>
  <c r="H15" i="6"/>
  <c r="G15" i="6"/>
  <c r="G174" i="7"/>
  <c r="I17" i="6"/>
  <c r="E18" i="6"/>
  <c r="I187" i="7"/>
  <c r="I18" i="6"/>
  <c r="G199" i="7"/>
  <c r="I21" i="6"/>
  <c r="G8" i="6"/>
  <c r="K135" i="7"/>
  <c r="I13" i="6"/>
  <c r="G147" i="7"/>
  <c r="G16" i="6"/>
  <c r="I199" i="7"/>
  <c r="G19" i="6"/>
  <c r="K221" i="7"/>
  <c r="I22" i="6"/>
  <c r="E22" i="6"/>
  <c r="G22" i="6"/>
  <c r="I19" i="7"/>
  <c r="I9" i="6"/>
  <c r="G10" i="6"/>
  <c r="I147" i="7"/>
  <c r="G14" i="6"/>
  <c r="I165" i="7"/>
  <c r="H16" i="6"/>
  <c r="I16" i="6"/>
  <c r="F16" i="6"/>
  <c r="I174" i="7"/>
  <c r="G17" i="6"/>
  <c r="K199" i="7"/>
  <c r="H19" i="6"/>
  <c r="E8" i="6"/>
  <c r="E10" i="6"/>
  <c r="E21" i="6"/>
  <c r="E7" i="3"/>
  <c r="G75" i="4"/>
  <c r="H9" i="6"/>
  <c r="G80" i="7"/>
  <c r="H11" i="6"/>
  <c r="F15" i="6"/>
  <c r="G165" i="7"/>
  <c r="E16" i="6"/>
  <c r="K187" i="7"/>
  <c r="G207" i="7"/>
  <c r="F22" i="6"/>
  <c r="G239" i="7"/>
  <c r="E23" i="6"/>
  <c r="G22" i="2"/>
  <c r="K103" i="7"/>
  <c r="E15" i="6"/>
  <c r="F18" i="6"/>
  <c r="H22" i="6"/>
  <c r="F23" i="6"/>
  <c r="G23" i="6"/>
  <c r="H10" i="3"/>
  <c r="C17" i="2" s="1"/>
  <c r="E9" i="3"/>
  <c r="F13" i="6"/>
  <c r="E14" i="6"/>
  <c r="K156" i="7"/>
  <c r="E17" i="6"/>
  <c r="H18" i="6"/>
  <c r="E19" i="6"/>
  <c r="I23" i="6"/>
  <c r="H37" i="6"/>
  <c r="G23" i="5" s="1"/>
  <c r="G22" i="5" s="1"/>
  <c r="G9" i="7"/>
  <c r="E9" i="6"/>
  <c r="G51" i="7"/>
  <c r="K51" i="7"/>
  <c r="E11" i="6"/>
  <c r="E13" i="6"/>
  <c r="G103" i="7"/>
  <c r="G135" i="7"/>
  <c r="G156" i="7"/>
  <c r="G187" i="7"/>
  <c r="G202" i="7"/>
  <c r="G221" i="7"/>
  <c r="G242" i="7"/>
  <c r="I20" i="1"/>
  <c r="G82" i="4"/>
  <c r="I10" i="3" l="1"/>
  <c r="C21" i="2" s="1"/>
  <c r="E10" i="3"/>
  <c r="F68" i="1"/>
  <c r="F25" i="6"/>
  <c r="C16" i="5" s="1"/>
  <c r="I25" i="6"/>
  <c r="C21" i="5" s="1"/>
  <c r="G25" i="6"/>
  <c r="C18" i="5" s="1"/>
  <c r="H25" i="6"/>
  <c r="C17" i="5" s="1"/>
  <c r="E25" i="6"/>
  <c r="C15" i="5" s="1"/>
  <c r="E56" i="1" l="1"/>
  <c r="E62" i="1"/>
  <c r="E68" i="1"/>
  <c r="E64" i="1"/>
  <c r="E59" i="1"/>
  <c r="E66" i="1"/>
  <c r="E53" i="1"/>
  <c r="E65" i="1"/>
  <c r="E57" i="1"/>
  <c r="E51" i="1"/>
  <c r="E52" i="1"/>
  <c r="E54" i="1"/>
  <c r="E48" i="1"/>
  <c r="E61" i="1"/>
  <c r="E58" i="1"/>
  <c r="E67" i="1"/>
  <c r="E63" i="1"/>
  <c r="E49" i="1"/>
  <c r="E50" i="1"/>
  <c r="E60" i="1"/>
  <c r="C15" i="2"/>
  <c r="C19" i="2" s="1"/>
  <c r="C22" i="2" s="1"/>
  <c r="C23" i="2" s="1"/>
  <c r="F30" i="2" s="1"/>
  <c r="H38" i="1"/>
  <c r="E55" i="1"/>
  <c r="C19" i="5"/>
  <c r="C22" i="5" s="1"/>
  <c r="C23" i="5" s="1"/>
  <c r="F31" i="2" l="1"/>
  <c r="F34" i="2" s="1"/>
  <c r="F30" i="5"/>
  <c r="F31" i="5" s="1"/>
  <c r="F34" i="5" s="1"/>
  <c r="H39" i="1"/>
  <c r="H40" i="1" l="1"/>
  <c r="H30" i="1" s="1"/>
  <c r="H31" i="1" l="1"/>
  <c r="I21" i="1" s="1"/>
  <c r="J31" i="1" l="1"/>
  <c r="J30" i="1"/>
  <c r="I23" i="1"/>
</calcChain>
</file>

<file path=xl/sharedStrings.xml><?xml version="1.0" encoding="utf-8"?>
<sst xmlns="http://schemas.openxmlformats.org/spreadsheetml/2006/main" count="1097" uniqueCount="592">
  <si>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</si>
  <si>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</si>
  <si>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</si>
  <si>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</si>
  <si>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</si>
  <si>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</si>
  <si>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</si>
  <si>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</si>
  <si>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</si>
  <si>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</si>
  <si>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</si>
  <si>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</si>
  <si>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</si>
  <si>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</si>
  <si>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</si>
  <si>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</si>
  <si>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</si>
  <si>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</si>
  <si>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</si>
  <si>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</si>
  <si>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</si>
  <si>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</si>
  <si>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</si>
  <si>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</si>
  <si>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</si>
  <si>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</si>
  <si>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</si>
  <si>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</si>
  <si>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</si>
  <si>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</si>
  <si>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</si>
  <si>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</si>
  <si>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</si>
  <si>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</si>
  <si>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</si>
  <si>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</si>
  <si>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</si>
  <si>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</si>
  <si>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</si>
  <si>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</si>
  <si>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</si>
  <si>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</si>
  <si>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</si>
  <si>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</si>
  <si>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</si>
  <si>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</si>
  <si>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</si>
  <si>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</si>
  <si>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</si>
  <si>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</si>
  <si>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</si>
  <si>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</si>
  <si>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</si>
  <si>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</si>
  <si>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</si>
  <si>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</si>
  <si>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</si>
  <si>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</si>
  <si>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</si>
  <si>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</si>
  <si>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</si>
  <si>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</si>
  <si>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</si>
  <si>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</si>
  <si>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</si>
  <si>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</si>
  <si>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</si>
  <si>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</si>
  <si>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</si>
  <si>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</si>
  <si>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</si>
  <si>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</si>
  <si>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</si>
  <si>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</si>
  <si>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</si>
  <si>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</si>
  <si>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</si>
  <si>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</si>
  <si>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</si>
  <si>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</si>
  <si>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</si>
  <si>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</si>
  <si>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</si>
  <si>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</si>
  <si>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</si>
  <si>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</si>
  <si>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</si>
  <si>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</si>
  <si>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</si>
  <si>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</si>
  <si>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</si>
  <si>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</si>
  <si>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</si>
  <si>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</si>
  <si>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</si>
  <si>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</si>
  <si>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</si>
  <si>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</si>
  <si>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</si>
  <si>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</si>
  <si>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</si>
  <si>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</si>
  <si>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</si>
  <si>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</si>
  <si>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G2070/12/2</t>
  </si>
  <si>
    <t>Litomyšl,park Z.Kopala,I.ETEPA</t>
  </si>
  <si>
    <t>G2070/12/2 Litomyšl,park Z.Kopala,I.ETEPA</t>
  </si>
  <si>
    <t>SO 801,901</t>
  </si>
  <si>
    <t>Vegetační úpravy,Mobiliář</t>
  </si>
  <si>
    <t>SO 801,901 Vegetační úpravy,Mobiliář</t>
  </si>
  <si>
    <t>Retence vody,zasakovací průlehy s ochr.valy</t>
  </si>
  <si>
    <t>1 Zemní práce</t>
  </si>
  <si>
    <t>121151125ÚRZ</t>
  </si>
  <si>
    <t>Sejmutí ornice plochy přes 500 m2 tl.vrstvy 300 mm strojně</t>
  </si>
  <si>
    <t>m3</t>
  </si>
  <si>
    <t>průleh č.1:1580</t>
  </si>
  <si>
    <t>průleh č.2:2720</t>
  </si>
  <si>
    <t>průleh č.3:3270</t>
  </si>
  <si>
    <t>průleh č.4:1200</t>
  </si>
  <si>
    <t>průleh č.5:2055</t>
  </si>
  <si>
    <t>122251404ÚRZ</t>
  </si>
  <si>
    <t>Vykopávky v zemníku na suchu v hornině tř. těžitelnosti 1.sk. přes 100 do 500m3 strojně</t>
  </si>
  <si>
    <t>průleh č.1:210</t>
  </si>
  <si>
    <t>průleh č.5:273</t>
  </si>
  <si>
    <t>122251405ÚRZ</t>
  </si>
  <si>
    <t>Vykopávky v zemníku na suchu v hornině tř. těžitelnosti 1.sk do 1000m3 strojně</t>
  </si>
  <si>
    <t>průjeh č.2:717</t>
  </si>
  <si>
    <t>122251406ÚRZ</t>
  </si>
  <si>
    <t>Vykopávky v zemníku na suchu v hornině tř. těžitelnosti 1.skupiny objem do 5000m3 strojně</t>
  </si>
  <si>
    <t>průleh č.3:1165</t>
  </si>
  <si>
    <t>162251102ÚRZ</t>
  </si>
  <si>
    <t>Vodorovné přemístění do 50m výkopku/sypaniny z horniny třídy těžitelnosti 1.skupiny 1 až 3</t>
  </si>
  <si>
    <t>doprava ornice z deponie k průlehu č.1:474</t>
  </si>
  <si>
    <t>doprava přebytečné zeminy z deponie k násypu p.č.2:283</t>
  </si>
  <si>
    <t>doprava ornice z deponie k průlehu č.2:816</t>
  </si>
  <si>
    <t xml:space="preserve"> dtto                                       dtto     č.3      :981</t>
  </si>
  <si>
    <t>doprava přebytečné zeminy z deponie k násypu p.č.3:491</t>
  </si>
  <si>
    <t>doprava ornice z deponie k průlehu č.4:360</t>
  </si>
  <si>
    <t>doprava přebytečné zeminy z deponie k násypu p.č.5:10</t>
  </si>
  <si>
    <t>doprava ornice z deponie k průlehu č.5:616,5</t>
  </si>
  <si>
    <t>167151111ÚRZ</t>
  </si>
  <si>
    <t xml:space="preserve">Naložení výkopku strojně hor tř.1- přes 100m3 </t>
  </si>
  <si>
    <t xml:space="preserve"> dtto ale                               průleh č.2:816</t>
  </si>
  <si>
    <t xml:space="preserve"> dtto ale                               průleh č.3:981</t>
  </si>
  <si>
    <t xml:space="preserve"> dtto ale                               průleh č.4:360</t>
  </si>
  <si>
    <t xml:space="preserve"> dtto ale                               průleh č.5:616,5</t>
  </si>
  <si>
    <t xml:space="preserve"> dtto ale                                                               p.č.3:491</t>
  </si>
  <si>
    <t xml:space="preserve"> dtto ale                                                               p.č.5:10</t>
  </si>
  <si>
    <t>171103213R00</t>
  </si>
  <si>
    <t xml:space="preserve">Ulož. sypaniny kanálů,100%PS, objem jílu nad 50% </t>
  </si>
  <si>
    <t>průleh č.1:306</t>
  </si>
  <si>
    <t>průleh č.2:434</t>
  </si>
  <si>
    <t>průleh č.3:674</t>
  </si>
  <si>
    <t>průleh č.4:687</t>
  </si>
  <si>
    <t>průleh č.5:263</t>
  </si>
  <si>
    <t>181301105R00</t>
  </si>
  <si>
    <t>Rozprostření ornice, rovina, tl. 25-30 cm,do 500m2 v rovině a svahu do 1:5 strojně</t>
  </si>
  <si>
    <t>m2</t>
  </si>
  <si>
    <t>průleh č.1:487</t>
  </si>
  <si>
    <t>průleh č.2:450</t>
  </si>
  <si>
    <t>průleh č.3:314</t>
  </si>
  <si>
    <t>průleh č.4:175</t>
  </si>
  <si>
    <t>181301115R00</t>
  </si>
  <si>
    <t>Rozprostření ornice,  tl.25-30 cm,nad 500m2 ¨v rovině a svahu do 1:5 strojně</t>
  </si>
  <si>
    <t>průjeh č.5:727</t>
  </si>
  <si>
    <t>181951102U00</t>
  </si>
  <si>
    <t xml:space="preserve">Úprava pláně třídy 1-3 +zhutnění </t>
  </si>
  <si>
    <t>dtto č.2:450</t>
  </si>
  <si>
    <t>dtto č.3:314</t>
  </si>
  <si>
    <t>dtto č.4:175</t>
  </si>
  <si>
    <t>dtto č.5:727</t>
  </si>
  <si>
    <t>182151111ÚRZ</t>
  </si>
  <si>
    <t xml:space="preserve">Svahování v zářezech v hornině 1,sk 1-3 </t>
  </si>
  <si>
    <t>průleh č.1:587,6</t>
  </si>
  <si>
    <t>dtto č.2:1457,5</t>
  </si>
  <si>
    <t>dtto.č.3:2031,7</t>
  </si>
  <si>
    <t>dtto č.5:888</t>
  </si>
  <si>
    <t>182202112R00</t>
  </si>
  <si>
    <t xml:space="preserve">Svahování násypů </t>
  </si>
  <si>
    <t>průleh č.1:620,4</t>
  </si>
  <si>
    <t>dtto č.2:1039,5</t>
  </si>
  <si>
    <t>dtto č.3:1219,9</t>
  </si>
  <si>
    <t>dtto č.4:1127,5</t>
  </si>
  <si>
    <t>dtto č.5:484</t>
  </si>
  <si>
    <t>182301135R00</t>
  </si>
  <si>
    <t>Rozprostření ornice, tl. 25-30 cm, nad 500m2 svah přes 1:5 strojně</t>
  </si>
  <si>
    <t>průleh č.1:1199</t>
  </si>
  <si>
    <t>dtto č.2:2497</t>
  </si>
  <si>
    <t>dtto.č.3:3251,6</t>
  </si>
  <si>
    <t>dtto.č.4:1127,5</t>
  </si>
  <si>
    <t>dtto č.5:1460,8</t>
  </si>
  <si>
    <t>3</t>
  </si>
  <si>
    <t>Svislé a kompletní konstrukce</t>
  </si>
  <si>
    <t>3 Svislé a kompletní konstrukce</t>
  </si>
  <si>
    <t>327212112ÚRZ</t>
  </si>
  <si>
    <t>Zdivo opěrných zdí z nepravidelných kamenů na sucho,objem jednoho kamene přes 0,02m3</t>
  </si>
  <si>
    <t>průleh č.1:0,76</t>
  </si>
  <si>
    <t>dtto č.3:0,4</t>
  </si>
  <si>
    <t>dtto č.4:0,4</t>
  </si>
  <si>
    <t>dtto.č.5:0,4</t>
  </si>
  <si>
    <t>8</t>
  </si>
  <si>
    <t>Trubní vedení</t>
  </si>
  <si>
    <t>8 Trubní vedení</t>
  </si>
  <si>
    <t>871350410R</t>
  </si>
  <si>
    <t>Montáž kanal.potrubí korugovaného SN 10 z polypropylenu DN 150</t>
  </si>
  <si>
    <t>m</t>
  </si>
  <si>
    <t>877310420ÚRZ</t>
  </si>
  <si>
    <t>Montáž odboček na kanalizačním potrubí z PP tr. korogovaných DN 150</t>
  </si>
  <si>
    <t>kus</t>
  </si>
  <si>
    <t>877311121U00</t>
  </si>
  <si>
    <t xml:space="preserve">Montáž kolen tr PP DN 150 kanalizační korugovaných </t>
  </si>
  <si>
    <t>998721101R00</t>
  </si>
  <si>
    <t>Přesun hmot pro sanace území,hrazení a úpravy bystřin</t>
  </si>
  <si>
    <t>t</t>
  </si>
  <si>
    <t>28617043</t>
  </si>
  <si>
    <t>Trubka kanalizační PP korugovaná DN 150x6000mm</t>
  </si>
  <si>
    <t>61,8*1,015</t>
  </si>
  <si>
    <t>28617366ÚRZ</t>
  </si>
  <si>
    <t>Odbočka kanalizace PP korugované pro KG 45 st. DN 150/150</t>
  </si>
  <si>
    <t>288617338ÚRZ</t>
  </si>
  <si>
    <t>Koleno kanalizace PP KG DN 150x45st</t>
  </si>
  <si>
    <t>Ing.Eva Wágnerová</t>
  </si>
  <si>
    <t>G2070/12/2 Retence vody,zasakovací průlehy s ochr.valy</t>
  </si>
  <si>
    <t>0</t>
  </si>
  <si>
    <t>Přípravné a pomocné práce</t>
  </si>
  <si>
    <t>0 Přípravné a pomocné práce</t>
  </si>
  <si>
    <t>110001112U00</t>
  </si>
  <si>
    <t>Vytyčení území v upravovaných částech vč.vytýčení terenních modelací a vrstevnic</t>
  </si>
  <si>
    <t>kpl</t>
  </si>
  <si>
    <t>06</t>
  </si>
  <si>
    <t>Příprava území</t>
  </si>
  <si>
    <t>06 Příprava území</t>
  </si>
  <si>
    <t>180451112R00</t>
  </si>
  <si>
    <t xml:space="preserve">Setí zemědělských kultur do 5 ha, sklon nad 5 stup </t>
  </si>
  <si>
    <t>har</t>
  </si>
  <si>
    <t>výsev melioračních plodin bez předseťové přípravy:3,89</t>
  </si>
  <si>
    <t>(hořčice bílá 2g/m2):</t>
  </si>
  <si>
    <t>183403212R00</t>
  </si>
  <si>
    <t>Obdělání půdy oráním do 20 cm na v rovině a svahu do 1:5 až 1:2</t>
  </si>
  <si>
    <t>vrstevnici(viz.Situace-přprava území):21500</t>
  </si>
  <si>
    <t>úpravy meliorace:</t>
  </si>
  <si>
    <t>183408224RT1</t>
  </si>
  <si>
    <t>Obdělání půdy -hloubkové meliorační kypření do hloubky 50 cm v rovině a svahu do 1:5 až 1:2</t>
  </si>
  <si>
    <t>ha</t>
  </si>
  <si>
    <t>00572110</t>
  </si>
  <si>
    <t>Osivo - hořčice bílá 2g/m2</t>
  </si>
  <si>
    <t>kg</t>
  </si>
  <si>
    <t>121101100R00</t>
  </si>
  <si>
    <t xml:space="preserve">Sejmutí ornice s přemístěním do 50 m </t>
  </si>
  <si>
    <t>tl.skrývky do 150 mm strojně:2630*0,15</t>
  </si>
  <si>
    <t>pod terenními valy V-1-5:</t>
  </si>
  <si>
    <t>Val V1plocha shrabovaná 420m2-plocha valu   292m2:</t>
  </si>
  <si>
    <t>dtto V2          dtto               580m2-plocha valu  416m2:</t>
  </si>
  <si>
    <t>dtto V3           dtto             830m2-plocha valu  756m2:</t>
  </si>
  <si>
    <t>dtto V4           dtto             250m2plocha valu   172m2:</t>
  </si>
  <si>
    <t>dtto V5            dtto             550m2plocha valu  308m2:</t>
  </si>
  <si>
    <t>121101101R00</t>
  </si>
  <si>
    <t>Sejmutí ornice s přemístěním do 50 m plocha pod ZS</t>
  </si>
  <si>
    <t>zařízení staveniště,skrývka do 300mm:704*0,3</t>
  </si>
  <si>
    <t>uložení dočasně na deponii na plochu 270m2:</t>
  </si>
  <si>
    <t>figura do 1 m(strojně):</t>
  </si>
  <si>
    <t>171103202R00</t>
  </si>
  <si>
    <t>Ulož. sypaniny do hrází,100%PS, objem jílu 20-50% dočasně na deponii na plochu 270m2 figura do 1m</t>
  </si>
  <si>
    <t>182001121R00</t>
  </si>
  <si>
    <t>Plošná úprava terénu, nerovnosti do 15 cm v rovině a svahu 1:5 do 1:3</t>
  </si>
  <si>
    <t>tl.15 nerovnosti do +-150 mm:</t>
  </si>
  <si>
    <t>srovnání tereních nerovností před výsevem luk:</t>
  </si>
  <si>
    <t>základní louka:21500</t>
  </si>
  <si>
    <t>louka SV expozice:8582</t>
  </si>
  <si>
    <t>louka JZ expozice:4977</t>
  </si>
  <si>
    <t>louka květnatá:490</t>
  </si>
  <si>
    <t>louka do vlhka:2400+999</t>
  </si>
  <si>
    <t>182202113R00</t>
  </si>
  <si>
    <t>Modelace terenu z okolí jednotlivých valů V1-V5 (shrnutí ornice do valů)</t>
  </si>
  <si>
    <t>plocha Valu V1:292</t>
  </si>
  <si>
    <t>plocha Valu V2:416</t>
  </si>
  <si>
    <t>plocha Valu V3:756</t>
  </si>
  <si>
    <t>plocha Valu V4:172</t>
  </si>
  <si>
    <t>plocha Valu V5:308</t>
  </si>
  <si>
    <t>183101114R00</t>
  </si>
  <si>
    <t>Hloub. jamek bez výměny půdy do 0,125 m3, sv.1:5 a rovina</t>
  </si>
  <si>
    <t>271532213U00</t>
  </si>
  <si>
    <t>Násyp kamenivo hrubé 8-16mm rozprostřeno do tl.50mm</t>
  </si>
  <si>
    <t>protierozní linie tl.do 50 mm:1393*0,05</t>
  </si>
  <si>
    <t>12</t>
  </si>
  <si>
    <t>Stromy</t>
  </si>
  <si>
    <t>12 Stromy</t>
  </si>
  <si>
    <t>183101115R00</t>
  </si>
  <si>
    <t>Hloub. jamek bez výměny půdy do 0,4 m3, svah 1:5 a rovina</t>
  </si>
  <si>
    <t>184102113R00</t>
  </si>
  <si>
    <t>Výsadba dřevin s balem D do 40 cm, v rovině a svahu do 1:5</t>
  </si>
  <si>
    <t>184202112R00</t>
  </si>
  <si>
    <t xml:space="preserve">Ukotvení dřeviny kůly D do 10 cm, dl. do 3 m </t>
  </si>
  <si>
    <t>184804112R00</t>
  </si>
  <si>
    <t>Ochrana dřevin před okusem  z drát.pletiva v rovině a svahu 1:5</t>
  </si>
  <si>
    <t>184921093R00</t>
  </si>
  <si>
    <t>Mulčování rostlin tl. do 0,1 m rovina a svah 1:5 štěpka</t>
  </si>
  <si>
    <t>185804312R00</t>
  </si>
  <si>
    <t xml:space="preserve">Zalití rostlin vodou plochy nad 20 m2 </t>
  </si>
  <si>
    <t>80l/strom:90*0,08</t>
  </si>
  <si>
    <t>185851111R00</t>
  </si>
  <si>
    <t xml:space="preserve">Dovoz vody pro zálivku rostlin do 6 km </t>
  </si>
  <si>
    <t>184004722R00</t>
  </si>
  <si>
    <t xml:space="preserve">Dodávka hnojivé tablety k výsadbě </t>
  </si>
  <si>
    <t>15 ks/strom:90*15</t>
  </si>
  <si>
    <t>184004724R00</t>
  </si>
  <si>
    <t xml:space="preserve">půdní kondicioner -  250g/strom </t>
  </si>
  <si>
    <t>90*0,25</t>
  </si>
  <si>
    <t>184004725R00</t>
  </si>
  <si>
    <t>Zeolit(doplnění s kondicionerem do výsadbového substrátu)</t>
  </si>
  <si>
    <t>3 kg/strom:90*3</t>
  </si>
  <si>
    <t>02651279</t>
  </si>
  <si>
    <t>Carpinus betulus  /OK 12-14cm/</t>
  </si>
  <si>
    <t>02655310</t>
  </si>
  <si>
    <t>Tilia platyphyllos /OK 12-14 cm/</t>
  </si>
  <si>
    <t>026560321</t>
  </si>
  <si>
    <t>Acer campestre, /OK 12-14cm/</t>
  </si>
  <si>
    <t>026560322</t>
  </si>
  <si>
    <t>Acer pseudoplatanus /OK 12 - 14 cm/</t>
  </si>
  <si>
    <t>02660001</t>
  </si>
  <si>
    <t>Prunus avium  Plena /vícekmen 250-300cm/</t>
  </si>
  <si>
    <t>02660002</t>
  </si>
  <si>
    <t>Quercus petraea  /OK 12-14 cm/</t>
  </si>
  <si>
    <t>05217500R</t>
  </si>
  <si>
    <t>Kůl ke kotvení dřevin D 60 mm délka 2,5m</t>
  </si>
  <si>
    <t>3 ks/strom:90*3</t>
  </si>
  <si>
    <t>10391400</t>
  </si>
  <si>
    <t>Mulč -borka -  dovoz a uložení</t>
  </si>
  <si>
    <t>9</t>
  </si>
  <si>
    <t>70842430</t>
  </si>
  <si>
    <t>Zálivkový vak</t>
  </si>
  <si>
    <t>70921340</t>
  </si>
  <si>
    <t>Síťovina ochranná-lesnické uzlikové pletivo 180 cm x 1,6 dtát tl.1,8mm Pzn</t>
  </si>
  <si>
    <t>3m/strom:3*90</t>
  </si>
  <si>
    <t>13</t>
  </si>
  <si>
    <t>Stromy ovocné,vysokokmen,rozvětvené,prostokořené</t>
  </si>
  <si>
    <t>13 Stromy ovocné,vysokokmen,rozvětvené,prostokořené</t>
  </si>
  <si>
    <t>184201122R00</t>
  </si>
  <si>
    <t>Výsadba stromu ovocných bez balu,prostokořen, vysokokmen,rozvětvený,rovina a svah do 1:5</t>
  </si>
  <si>
    <t>184921093R0T</t>
  </si>
  <si>
    <t>Mulčování rostlin tl. do 0,1 m rovina a svah 1:5 kůra</t>
  </si>
  <si>
    <t>80l/strom:186*0,08</t>
  </si>
  <si>
    <t>15 ks/strom:186*15</t>
  </si>
  <si>
    <t>Zeolit pro zadržení vody u kořenů substrátu)</t>
  </si>
  <si>
    <t>3kg/strom:186*3</t>
  </si>
  <si>
    <t>02656011</t>
  </si>
  <si>
    <t>02656012</t>
  </si>
  <si>
    <t>02656013</t>
  </si>
  <si>
    <t>02656014</t>
  </si>
  <si>
    <t>02656015</t>
  </si>
  <si>
    <t>05217500R2</t>
  </si>
  <si>
    <t>Kůl ke kotvení dřeviny,D 60  mm,délka 2,5</t>
  </si>
  <si>
    <t>3ks/strom:186*3</t>
  </si>
  <si>
    <t>103911001</t>
  </si>
  <si>
    <t>Kůra mulčovací (štěpka) vč dovozu</t>
  </si>
  <si>
    <t>709213401</t>
  </si>
  <si>
    <t>Síťovina ochranná-lesnické uzlíkové pletivo 180cmx1,6 drát tl.1,8mmPzn</t>
  </si>
  <si>
    <t>14</t>
  </si>
  <si>
    <t>Keře</t>
  </si>
  <si>
    <t>14 Keře</t>
  </si>
  <si>
    <t>183101212R00</t>
  </si>
  <si>
    <t>Hloub. jamek s výměnou 50% půdy do 0,02 m3, 1:5 a rovina</t>
  </si>
  <si>
    <t>184102111R01</t>
  </si>
  <si>
    <t>Výsadba dřevin s balem D do 20 cm, v rovině a svahu 1:5 se zalitím</t>
  </si>
  <si>
    <t>184921093R01</t>
  </si>
  <si>
    <t xml:space="preserve">Mulčování rostlin tl. do 0,1 m rovina a svah 1:5 </t>
  </si>
  <si>
    <t>480*0,8</t>
  </si>
  <si>
    <t>18492109R01</t>
  </si>
  <si>
    <t>5l/rostlina:500*0,005</t>
  </si>
  <si>
    <t>1 ks/rostlina:500*1</t>
  </si>
  <si>
    <t xml:space="preserve">Zeolit pro keře -  0,1kg/rostina </t>
  </si>
  <si>
    <t>500*0,1</t>
  </si>
  <si>
    <t>02652301</t>
  </si>
  <si>
    <t>Amelanchier ovalis /V 60-80 cm/</t>
  </si>
  <si>
    <t>02652302</t>
  </si>
  <si>
    <t>Crataegus monogyna /V 60 - 80 cm/</t>
  </si>
  <si>
    <t>02652303</t>
  </si>
  <si>
    <t>Corylus avellana /V 60 - 80 cm/</t>
  </si>
  <si>
    <t>02652304</t>
  </si>
  <si>
    <t>Euonymus europaeus /60-80 cm/(</t>
  </si>
  <si>
    <t>02652305</t>
  </si>
  <si>
    <t>Rhamnus cathartica  /V 60 - 80 cm/</t>
  </si>
  <si>
    <t>02652306</t>
  </si>
  <si>
    <t>Malus sylverstris / V 40 - 60 cm/</t>
  </si>
  <si>
    <t>02652307</t>
  </si>
  <si>
    <t>Prunus spinosa /V 60-80 cm/</t>
  </si>
  <si>
    <t>02652308</t>
  </si>
  <si>
    <t>Ribes alpinum /V 60-80 cm/</t>
  </si>
  <si>
    <t>02652309</t>
  </si>
  <si>
    <t>Rosa canina /V 60 - 80 cm/</t>
  </si>
  <si>
    <t>02652310</t>
  </si>
  <si>
    <t>Swida sanguinea /V 60 - 80 cm/</t>
  </si>
  <si>
    <t>02652311</t>
  </si>
  <si>
    <t>Lonicera xylosteum /60-80 cm/</t>
  </si>
  <si>
    <t>02652312</t>
  </si>
  <si>
    <t>Viburnum opulus /60-80 cm/</t>
  </si>
  <si>
    <t>02652313</t>
  </si>
  <si>
    <t>Acer campestre /V 60-80 cm/</t>
  </si>
  <si>
    <t>1039140M</t>
  </si>
  <si>
    <t>Mulč -štěpka vč. dovozu a uložení tl 8 cm výsadba remízků</t>
  </si>
  <si>
    <t>15</t>
  </si>
  <si>
    <t>Výsadba cibulovin</t>
  </si>
  <si>
    <t>15 Výsadba cibulovin</t>
  </si>
  <si>
    <t>183204113R00</t>
  </si>
  <si>
    <t xml:space="preserve">Výsadba cibulí nebo hlíz prostokořenných </t>
  </si>
  <si>
    <t>026522622</t>
  </si>
  <si>
    <t>Narcissus poeticus</t>
  </si>
  <si>
    <t>16</t>
  </si>
  <si>
    <t>Založení louky základní</t>
  </si>
  <si>
    <t>16 Založení louky základní</t>
  </si>
  <si>
    <t>111104111R00</t>
  </si>
  <si>
    <t>Pokosení trávníku rovina ,svah do 1:5, odvoz 20 km 2x pokos</t>
  </si>
  <si>
    <t>21500*2</t>
  </si>
  <si>
    <t>180401212R00</t>
  </si>
  <si>
    <t>Založení trávníku lučního výsevem ve svahu do 1:5 a rovině</t>
  </si>
  <si>
    <t>183403151R00</t>
  </si>
  <si>
    <t xml:space="preserve">Obdělání půdy smykováním, v rovině a svahu do 1.5 </t>
  </si>
  <si>
    <t>90% výměry plochy:21500*0,9</t>
  </si>
  <si>
    <t>183403153R00</t>
  </si>
  <si>
    <t xml:space="preserve">Obdělání půdy hrabáním, v rovině a svahu 1:5 </t>
  </si>
  <si>
    <t>10% výměry:21500*0,1</t>
  </si>
  <si>
    <t>183403161R00</t>
  </si>
  <si>
    <t xml:space="preserve">Obdělání půdy válením, v rovině </t>
  </si>
  <si>
    <t>005724701</t>
  </si>
  <si>
    <t>Směs luční (travo - bylinná) základní (20g/m2)</t>
  </si>
  <si>
    <t>21500*0,02</t>
  </si>
  <si>
    <t>17</t>
  </si>
  <si>
    <t>111211100U0R</t>
  </si>
  <si>
    <t>Pokos nově založeného trávníku s odvozem pokosené hmoty 2x</t>
  </si>
  <si>
    <t>8582*2</t>
  </si>
  <si>
    <t>180401212RT1</t>
  </si>
  <si>
    <t>Založení trávníku lučního výsevem ve svahu do 1:3 a rovině</t>
  </si>
  <si>
    <t>183403153RT1</t>
  </si>
  <si>
    <t xml:space="preserve">Obdělání půdy hrabáním, v rovině a svahu 1:3 </t>
  </si>
  <si>
    <t>183403161RT1</t>
  </si>
  <si>
    <t xml:space="preserve">Obdělání půdy válením, v rovině a svahu 1:3 </t>
  </si>
  <si>
    <t>00572407A</t>
  </si>
  <si>
    <t>Směs  luční(travo-bylinná) stinná poloha 10g/m2</t>
  </si>
  <si>
    <t>8582*0,01</t>
  </si>
  <si>
    <t>18</t>
  </si>
  <si>
    <t>Založení louky JZ expozice</t>
  </si>
  <si>
    <t>18 Založení louky JZ expozice</t>
  </si>
  <si>
    <t>111211100UR2</t>
  </si>
  <si>
    <t>Pokos nově založeného trávníku s odvozem pokosené hmoty 2 x svah do 1:3</t>
  </si>
  <si>
    <t>4977*2</t>
  </si>
  <si>
    <t>00572407B</t>
  </si>
  <si>
    <t>Směs luční(travo-bylinná) vysušená půda) 10g/m2</t>
  </si>
  <si>
    <t>4977*0,01</t>
  </si>
  <si>
    <t>19</t>
  </si>
  <si>
    <t>Založení louky květinaté</t>
  </si>
  <si>
    <t>19 Založení louky květinaté</t>
  </si>
  <si>
    <t>111211100UR1</t>
  </si>
  <si>
    <t>Pokos nově založeného trávníku s odvozem pokosené hmoty 2x svah do 1:3</t>
  </si>
  <si>
    <t>490*2</t>
  </si>
  <si>
    <t>180401212RT2</t>
  </si>
  <si>
    <t>183403151RT1</t>
  </si>
  <si>
    <t>183403161RT2</t>
  </si>
  <si>
    <t xml:space="preserve">Obdělání půdy válením, v rovině a svahu 1:5 </t>
  </si>
  <si>
    <t>00572407C</t>
  </si>
  <si>
    <t>Směs  květnatá louka 20g/m2</t>
  </si>
  <si>
    <t>490*0,02</t>
  </si>
  <si>
    <t>21</t>
  </si>
  <si>
    <t>Založení louky vlhké</t>
  </si>
  <si>
    <t>21 Založení louky vlhké</t>
  </si>
  <si>
    <t>Pokosení trávníku rovina , odvoz 20 km 2x pokos</t>
  </si>
  <si>
    <t>2*2400</t>
  </si>
  <si>
    <t>111104111RT5</t>
  </si>
  <si>
    <t>Pokosení trávníku rovina ,svah do 1:3, odvoz 20 km 2x pokos</t>
  </si>
  <si>
    <t>989*2</t>
  </si>
  <si>
    <t>180401212RT4</t>
  </si>
  <si>
    <t xml:space="preserve">Založení trávníku lučního výsevem ve svahu do 1:3 </t>
  </si>
  <si>
    <t>183403151RT4</t>
  </si>
  <si>
    <t xml:space="preserve">Obdělání půdy smykováním, v rovině </t>
  </si>
  <si>
    <t>005724701S</t>
  </si>
  <si>
    <t>Směs luční (travo-bylinná) vlhká půda (15g/m2)</t>
  </si>
  <si>
    <t>(2400+989)*0,015</t>
  </si>
  <si>
    <t>22</t>
  </si>
  <si>
    <t>Štěrkový trávník</t>
  </si>
  <si>
    <t>22 Štěrkový trávník</t>
  </si>
  <si>
    <t>111104210R00</t>
  </si>
  <si>
    <t>Pokosení trávníku štěrkového krajinného odvoz do 20 km (pokos 1x)</t>
  </si>
  <si>
    <t>1 pokos:1047</t>
  </si>
  <si>
    <t>122201102R00</t>
  </si>
  <si>
    <t>Odkopávky nezapažené v hor. 3 do 1000 m3 zeminu použít v místě</t>
  </si>
  <si>
    <t>1047*0,25</t>
  </si>
  <si>
    <t>180404111RT1</t>
  </si>
  <si>
    <t xml:space="preserve">Založení štěrkového trávníku výsevem v rovině </t>
  </si>
  <si>
    <t>183403151RST</t>
  </si>
  <si>
    <t>183403161R10</t>
  </si>
  <si>
    <t>564861111R00</t>
  </si>
  <si>
    <t>Podklad ze štěrkodrti po zhutnění tloušťky 20 cm fr.0-32</t>
  </si>
  <si>
    <t>005724071</t>
  </si>
  <si>
    <t>1047*0,02</t>
  </si>
  <si>
    <t>95</t>
  </si>
  <si>
    <t>Vyklizení stavby</t>
  </si>
  <si>
    <t>95 Vyklizení stavby</t>
  </si>
  <si>
    <t>952901411R0R</t>
  </si>
  <si>
    <t>Vyčištění ostatních ploch od zbytků a obalů, úklid po ukončení prací vč.přístupových cest</t>
  </si>
  <si>
    <t>99</t>
  </si>
  <si>
    <t>Staveništní přesun hmot</t>
  </si>
  <si>
    <t>99 Staveništní přesun hmot</t>
  </si>
  <si>
    <t>998222012R00</t>
  </si>
  <si>
    <t xml:space="preserve">Přesun hmot, zpevněné plochy, kryt z kameniva </t>
  </si>
  <si>
    <t>580,3138-21,23</t>
  </si>
  <si>
    <t>998231311R00</t>
  </si>
  <si>
    <t xml:space="preserve">Přesun hmot pro sadovnické a krajin. úpravy do 5km </t>
  </si>
  <si>
    <t>767</t>
  </si>
  <si>
    <t>Mobiliář</t>
  </si>
  <si>
    <t>767 Mobiliář</t>
  </si>
  <si>
    <t>767 sub.01</t>
  </si>
  <si>
    <t>L1 - Lavice  dřevo akát masiv délka 200 cm vč osazení</t>
  </si>
  <si>
    <t>767 sub.02</t>
  </si>
  <si>
    <t>B1 - Lavičkoprůlezka-dřevo akát herní prvek vč.spodní stavby a osazení</t>
  </si>
  <si>
    <t>767 sub.03</t>
  </si>
  <si>
    <t xml:space="preserve">Ochranný kryt drenáže vč osazení </t>
  </si>
  <si>
    <t>767 sub.04</t>
  </si>
  <si>
    <t>L3 - Křeslo s opěradlem-dodávka vč.spodní stavby dřevo akát,vč.osazení</t>
  </si>
  <si>
    <t>767 sub.05</t>
  </si>
  <si>
    <t>B3 - Herní prvek - suchou nohou(dřevo akát) vč spodní stavby a osazení</t>
  </si>
  <si>
    <t>767 sub.06</t>
  </si>
  <si>
    <t>K- Typový odpadkový koš-dodávika vč osazení a vč.spodní stavby</t>
  </si>
  <si>
    <t>767 sub.07</t>
  </si>
  <si>
    <t>B2 - Herní prvek-svahoskluz/skluzavka/ vč.spodní stavby a osazení</t>
  </si>
  <si>
    <t>767 sub.08</t>
  </si>
  <si>
    <t>V - Herní prvek - vyhlídka vč.spodní stavby a osazení</t>
  </si>
  <si>
    <t>767 sub.09</t>
  </si>
  <si>
    <t xml:space="preserve">Dílenská výrobní dokumentace herních prvků </t>
  </si>
  <si>
    <t>767 sub.10</t>
  </si>
  <si>
    <t xml:space="preserve">Certifikace herních prvků </t>
  </si>
  <si>
    <t>767 sub.11</t>
  </si>
  <si>
    <t xml:space="preserve">Doprava mobiliř.prvků </t>
  </si>
  <si>
    <t>998767201R00</t>
  </si>
  <si>
    <t xml:space="preserve">Přesun hmot pro zámečnické konstr., výšky do 6 m </t>
  </si>
  <si>
    <t>769</t>
  </si>
  <si>
    <t>Provizorní zařízení staveniště</t>
  </si>
  <si>
    <t>769 Provizorní zařízení staveniště</t>
  </si>
  <si>
    <t xml:space="preserve">Sloupky oplocení typové Pzn dl.3,0m </t>
  </si>
  <si>
    <t>Brána plotová typová v 2,07m,šíře 400 cm vč sloupků kpl</t>
  </si>
  <si>
    <t xml:space="preserve">Kotevní patka typová Pzn </t>
  </si>
  <si>
    <t>Zajištění plochy stavby barevnou páskou uloženou na ocel.tyčích - roxor D 16 mm</t>
  </si>
  <si>
    <t>bm</t>
  </si>
  <si>
    <t>Osazení kamenných prvků v hranicích stavby (z majetku investora)</t>
  </si>
  <si>
    <t>rozměr cca 2000x300x300 mm-zapuštěno do terenu:7</t>
  </si>
  <si>
    <t>hl. 700 mm:</t>
  </si>
  <si>
    <t>767911230U00</t>
  </si>
  <si>
    <t xml:space="preserve">Mtž stroj pletivo+drát v -2m 15°-vč dodávky </t>
  </si>
  <si>
    <t>767912150U00</t>
  </si>
  <si>
    <t xml:space="preserve">Mtž napínací drát -15° </t>
  </si>
  <si>
    <t>118*3</t>
  </si>
  <si>
    <t>767912160U00</t>
  </si>
  <si>
    <t xml:space="preserve">Přiháčkování pletiva k drátu -15° </t>
  </si>
  <si>
    <t>767920250R00</t>
  </si>
  <si>
    <t>Montáž vrat na ocelové sloupky, plochy do 10 m2 vrata š.400 cm</t>
  </si>
  <si>
    <t>767914116</t>
  </si>
  <si>
    <t>napínací lanko  Pzn D 5 mm 78m role</t>
  </si>
  <si>
    <t>role</t>
  </si>
  <si>
    <t>118*3:5</t>
  </si>
  <si>
    <t>767914117</t>
  </si>
  <si>
    <t xml:space="preserve">napínáky a ostatní spojovací prvky </t>
  </si>
  <si>
    <t>998767201RTZ</t>
  </si>
  <si>
    <t xml:space="preserve">Přesun hmot pro konstr.zařízení stavby </t>
  </si>
  <si>
    <t>D96</t>
  </si>
  <si>
    <t>Odvoz a uložení odpadu</t>
  </si>
  <si>
    <t>D96 Odvoz a uložení odpadu</t>
  </si>
  <si>
    <t>9655 R.pol.</t>
  </si>
  <si>
    <t>Zbytkový materiál,kontejnery z dodávek zeleně,baly a ostatní odpadový materiál s uložením na skládku</t>
  </si>
  <si>
    <t>Vedlejší náklady</t>
  </si>
  <si>
    <t>Zařízení staveniště,provoz a likvidace</t>
  </si>
  <si>
    <t>Zábory,ochrana území prací,poplatky</t>
  </si>
  <si>
    <t>Inženýrská  a koordinační činnost</t>
  </si>
  <si>
    <t>Ostatní náklady</t>
  </si>
  <si>
    <t>Vyhotovení dokum.skuteč.provedení</t>
  </si>
  <si>
    <t>geodet.práce</t>
  </si>
  <si>
    <t>G2070/12/2 Vegetační úpravy,Mobiliíř</t>
  </si>
  <si>
    <t>SO 301</t>
  </si>
  <si>
    <t>Základ DPH 21%</t>
  </si>
  <si>
    <t>Souhrn SO 801,901,301</t>
  </si>
  <si>
    <t>Litomyšl park Z.Kopala,I etapa</t>
  </si>
  <si>
    <t xml:space="preserve">Jabloň,krajové tradiční odrůdy /OK 8-10 cm/ </t>
  </si>
  <si>
    <t xml:space="preserve">Třešeň (Kaštánka,Karešova,Královna Hortenzie)/OK 8-10 cm/ </t>
  </si>
  <si>
    <t xml:space="preserve">Švestka-tradiční krajové odrůdy/OK 8-10 cm/ </t>
  </si>
  <si>
    <t xml:space="preserve">Oskeruše /OK 8-10 cm/ </t>
  </si>
  <si>
    <t xml:space="preserve">Hrušeň-tradiční odrůdy /OK 8-10 cm/ </t>
  </si>
  <si>
    <t>SO 301 Retence vody, zasakovácí průlehy s ochr. valy</t>
  </si>
  <si>
    <t>SO 301 Retence vody,zasakovací průlehy s ochr.valy</t>
  </si>
  <si>
    <t>Ing.Eva Wagnerová</t>
  </si>
  <si>
    <t>Ochrana dřevin před okusem chemicky vč. Materiálu</t>
  </si>
  <si>
    <t>Vegetační úpravy,mobiliář,retence vody, zasakovací průlehy s ochrannými valy</t>
  </si>
  <si>
    <t>Směs pro štěrkové trávníky  20g/m2</t>
  </si>
  <si>
    <t>Založení louky SV expozice</t>
  </si>
  <si>
    <t>17 Založení louky SV expozice</t>
  </si>
  <si>
    <t>Založení louky květnaté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</si>
</sst>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 applyBorder="1"/>
    <xf numFmtId="0" fontId="1" fillId="2" borderId="0" xfId="0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0" fontId="1" fillId="0" borderId="0" xfId="1" applyFont="1" applyFill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0" applyFont="1" applyBorder="1" applyAlignment="1">
      <alignment horizontal="left" vertical="top" wrapText="1"/>
    </xf>
    <xf numFmtId="0" fontId="3" fillId="0" borderId="45" xfId="0" applyFont="1" applyBorder="1" applyAlignment="1">
      <alignment horizontal="left" vertical="top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/>
  <dimension ref="A1:O86"/>
  <sheetViews>
    <sheetView view="pageBreakPreview" topLeftCell="B1" zoomScale="55" zoomScaleNormal="100" zoomScaleSheetLayoutView="55" workbookViewId="0">
      <selection activeCell="E44" sqref="E44"/>
    </sheetView>
  </sheetViews>
  <sheetFormatPr defaultRowHeight="12.75" x14ac:dyDescent="0.2"/>
  <cols>
    <col min="1" max="1" width="0.5703125" style="1" hidden="1" customWidth="1"/>
    <col min="2" max="2" width="18.7109375" style="1" customWidth="1"/>
    <col min="3" max="3" width="9.140625" style="1"/>
    <col min="4" max="5" width="19.71093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/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 t="s">
        <v>577</v>
      </c>
      <c r="E5" s="13"/>
      <c r="F5" s="14"/>
      <c r="G5" s="15"/>
      <c r="H5" s="14"/>
      <c r="I5" s="15"/>
      <c r="O5" s="8"/>
    </row>
    <row r="6" spans="2:15" x14ac:dyDescent="0.2">
      <c r="D6" s="14" t="s">
        <v>587</v>
      </c>
    </row>
    <row r="7" spans="2:15" x14ac:dyDescent="0.2">
      <c r="C7" s="16" t="s">
        <v>4</v>
      </c>
      <c r="D7" s="17"/>
      <c r="H7" s="18" t="s">
        <v>5</v>
      </c>
      <c r="J7" s="17"/>
      <c r="K7" s="17"/>
    </row>
    <row r="8" spans="2:15" x14ac:dyDescent="0.2">
      <c r="D8" s="17"/>
      <c r="H8" s="18" t="s">
        <v>6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7</v>
      </c>
      <c r="D11" s="17"/>
      <c r="H11" s="18" t="s">
        <v>5</v>
      </c>
      <c r="J11" s="17"/>
      <c r="K11" s="17"/>
    </row>
    <row r="12" spans="2:15" x14ac:dyDescent="0.2">
      <c r="D12" s="17"/>
      <c r="H12" s="18" t="s">
        <v>6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/>
      <c r="E19" s="31" t="s">
        <v>13</v>
      </c>
      <c r="F19" s="32"/>
      <c r="G19" s="33"/>
      <c r="H19" s="33"/>
      <c r="I19" s="295">
        <f>ROUND(G31,0)</f>
        <v>0</v>
      </c>
      <c r="J19" s="296"/>
      <c r="K19" s="34"/>
    </row>
    <row r="20" spans="2:12" x14ac:dyDescent="0.2">
      <c r="B20" s="28" t="s">
        <v>14</v>
      </c>
      <c r="C20" s="29"/>
      <c r="D20" s="30">
        <f>SazbaDPH1</f>
        <v>0</v>
      </c>
      <c r="E20" s="31" t="s">
        <v>13</v>
      </c>
      <c r="F20" s="35"/>
      <c r="G20" s="36"/>
      <c r="H20" s="36"/>
      <c r="I20" s="297">
        <f>ROUND(I19*D20/100,0)</f>
        <v>0</v>
      </c>
      <c r="J20" s="298"/>
      <c r="K20" s="34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297">
        <f>ROUND(H31,0)</f>
        <v>0</v>
      </c>
      <c r="J21" s="298"/>
      <c r="K21" s="34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299">
        <v>0</v>
      </c>
      <c r="J22" s="300"/>
      <c r="K22" s="34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301">
        <f>SUM(I19:I22)</f>
        <v>0</v>
      </c>
      <c r="J23" s="302"/>
      <c r="K23" s="44"/>
    </row>
    <row r="26" spans="2:12" ht="1.5" customHeight="1" x14ac:dyDescent="0.2"/>
    <row r="27" spans="2:12" ht="15.75" customHeight="1" x14ac:dyDescent="0.25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/>
      <c r="H29" s="50" t="s">
        <v>575</v>
      </c>
      <c r="I29" s="50" t="s">
        <v>19</v>
      </c>
      <c r="J29" s="50" t="s">
        <v>13</v>
      </c>
    </row>
    <row r="30" spans="2:12" x14ac:dyDescent="0.2">
      <c r="B30" s="52"/>
      <c r="C30" s="53" t="s">
        <v>576</v>
      </c>
      <c r="D30" s="54"/>
      <c r="E30" s="55"/>
      <c r="F30" s="56">
        <v>0</v>
      </c>
      <c r="G30" s="57">
        <v>0</v>
      </c>
      <c r="H30" s="58">
        <f>H40</f>
        <v>0</v>
      </c>
      <c r="I30" s="58">
        <v>0</v>
      </c>
      <c r="J30" s="59" t="str">
        <f t="shared" ref="J30" si="0">IF(CelkemObjekty=0,"",F30/CelkemObjekty*100)</f>
        <v/>
      </c>
    </row>
    <row r="31" spans="2:12" ht="17.25" customHeight="1" x14ac:dyDescent="0.2">
      <c r="B31" s="67" t="s">
        <v>20</v>
      </c>
      <c r="C31" s="68"/>
      <c r="D31" s="69"/>
      <c r="E31" s="70"/>
      <c r="F31" s="71">
        <v>0</v>
      </c>
      <c r="G31" s="71">
        <f>SUM(G30:G30)</f>
        <v>0</v>
      </c>
      <c r="H31" s="71">
        <f>SUM(H30:H30)</f>
        <v>0</v>
      </c>
      <c r="I31" s="71">
        <v>0</v>
      </c>
      <c r="J31" s="72" t="str">
        <f t="shared" ref="J31" si="1">IF(CelkemObjekty=0,"",F31/CelkemObjekty*100)</f>
        <v/>
      </c>
    </row>
    <row r="32" spans="2:12" x14ac:dyDescent="0.2">
      <c r="B32" s="73"/>
      <c r="C32" s="73"/>
      <c r="D32" s="73"/>
      <c r="E32" s="73"/>
      <c r="F32" s="73"/>
      <c r="G32" s="73"/>
      <c r="H32" s="73"/>
      <c r="I32" s="73"/>
      <c r="J32" s="73"/>
      <c r="K32" s="73"/>
    </row>
    <row r="33" spans="2:11" ht="9.75" customHeight="1" x14ac:dyDescent="0.2"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2:11" ht="7.5" customHeight="1" x14ac:dyDescent="0.2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18" x14ac:dyDescent="0.25">
      <c r="B35" s="13" t="s">
        <v>21</v>
      </c>
      <c r="C35" s="45"/>
      <c r="D35" s="45"/>
      <c r="E35" s="45"/>
      <c r="F35" s="45"/>
      <c r="G35" s="45"/>
      <c r="H35" s="45"/>
      <c r="I35" s="45"/>
      <c r="J35" s="45"/>
      <c r="K35" s="73"/>
    </row>
    <row r="36" spans="2:11" x14ac:dyDescent="0.2">
      <c r="K36" s="73"/>
    </row>
    <row r="37" spans="2:11" ht="25.5" x14ac:dyDescent="0.2">
      <c r="B37" s="74" t="s">
        <v>22</v>
      </c>
      <c r="C37" s="75" t="s">
        <v>23</v>
      </c>
      <c r="D37" s="48"/>
      <c r="E37" s="49"/>
      <c r="F37" s="50" t="s">
        <v>18</v>
      </c>
      <c r="G37" s="51"/>
      <c r="H37" s="50" t="s">
        <v>575</v>
      </c>
      <c r="I37" s="51" t="s">
        <v>19</v>
      </c>
      <c r="J37" s="50" t="s">
        <v>13</v>
      </c>
    </row>
    <row r="38" spans="2:11" x14ac:dyDescent="0.2">
      <c r="B38" s="76" t="s">
        <v>574</v>
      </c>
      <c r="C38" s="77" t="s">
        <v>222</v>
      </c>
      <c r="D38" s="54"/>
      <c r="E38" s="55"/>
      <c r="F38" s="56">
        <v>0</v>
      </c>
      <c r="G38" s="57">
        <v>0</v>
      </c>
      <c r="H38" s="58">
        <f>'SO 301 G2070122 Rek'!E10</f>
        <v>0</v>
      </c>
      <c r="I38" s="65">
        <v>0</v>
      </c>
      <c r="J38" s="59">
        <v>25</v>
      </c>
    </row>
    <row r="39" spans="2:11" x14ac:dyDescent="0.2">
      <c r="B39" s="78" t="s">
        <v>107</v>
      </c>
      <c r="C39" s="79" t="s">
        <v>573</v>
      </c>
      <c r="D39" s="62"/>
      <c r="E39" s="63"/>
      <c r="F39" s="64">
        <v>0</v>
      </c>
      <c r="G39" s="65">
        <v>0</v>
      </c>
      <c r="H39" s="66">
        <f>'SO 801,901 G2070122 KL-1'!C23</f>
        <v>0</v>
      </c>
      <c r="I39" s="65">
        <v>0</v>
      </c>
      <c r="J39" s="59">
        <v>75</v>
      </c>
    </row>
    <row r="40" spans="2:11" x14ac:dyDescent="0.2">
      <c r="B40" s="67" t="s">
        <v>20</v>
      </c>
      <c r="C40" s="68"/>
      <c r="D40" s="69"/>
      <c r="E40" s="70"/>
      <c r="F40" s="71">
        <v>0</v>
      </c>
      <c r="G40" s="80">
        <f>SUM(G38:G39)</f>
        <v>0</v>
      </c>
      <c r="H40" s="71">
        <f>SUM(H38:H39)</f>
        <v>0</v>
      </c>
      <c r="I40" s="80">
        <v>0</v>
      </c>
      <c r="J40" s="72">
        <v>100</v>
      </c>
    </row>
    <row r="41" spans="2:11" ht="9" customHeight="1" x14ac:dyDescent="0.2"/>
    <row r="42" spans="2:11" ht="14.25" customHeight="1" x14ac:dyDescent="0.2"/>
    <row r="43" spans="2:11" ht="9" customHeight="1" x14ac:dyDescent="0.2"/>
    <row r="44" spans="2:11" ht="6.75" customHeight="1" x14ac:dyDescent="0.2"/>
    <row r="45" spans="2:11" ht="20.25" customHeight="1" x14ac:dyDescent="0.25">
      <c r="B45" s="13" t="s">
        <v>24</v>
      </c>
      <c r="C45" s="45"/>
      <c r="D45" s="45"/>
      <c r="E45" s="45"/>
      <c r="F45" s="45"/>
      <c r="G45" s="45"/>
      <c r="H45" s="45"/>
      <c r="I45" s="45"/>
      <c r="J45" s="45"/>
    </row>
    <row r="46" spans="2:11" ht="9" customHeight="1" x14ac:dyDescent="0.2"/>
    <row r="47" spans="2:11" x14ac:dyDescent="0.2">
      <c r="B47" s="47" t="s">
        <v>25</v>
      </c>
      <c r="C47" s="48"/>
      <c r="D47" s="48"/>
      <c r="E47" s="50" t="s">
        <v>13</v>
      </c>
      <c r="F47" s="50" t="s">
        <v>26</v>
      </c>
      <c r="G47" s="51" t="s">
        <v>27</v>
      </c>
      <c r="H47" s="50" t="s">
        <v>28</v>
      </c>
      <c r="I47" s="51" t="s">
        <v>29</v>
      </c>
      <c r="J47" s="81" t="s">
        <v>30</v>
      </c>
    </row>
    <row r="48" spans="2:11" x14ac:dyDescent="0.2">
      <c r="B48" s="52" t="s">
        <v>223</v>
      </c>
      <c r="C48" s="53" t="s">
        <v>224</v>
      </c>
      <c r="D48" s="54"/>
      <c r="E48" s="82" t="str">
        <f t="shared" ref="E48:E67" si="2">IF(SUM(SoucetDilu)=0,"",SUM(F48:J48)/SUM(SoucetDilu)*100)</f>
        <v/>
      </c>
      <c r="F48" s="58"/>
      <c r="G48" s="57"/>
      <c r="H48" s="58">
        <v>0</v>
      </c>
      <c r="I48" s="57">
        <v>0</v>
      </c>
      <c r="J48" s="58">
        <v>0</v>
      </c>
    </row>
    <row r="49" spans="2:10" x14ac:dyDescent="0.2">
      <c r="B49" s="60" t="s">
        <v>229</v>
      </c>
      <c r="C49" s="61" t="s">
        <v>230</v>
      </c>
      <c r="D49" s="62"/>
      <c r="E49" s="83" t="str">
        <f t="shared" si="2"/>
        <v/>
      </c>
      <c r="F49" s="66"/>
      <c r="G49" s="65"/>
      <c r="H49" s="66">
        <v>0</v>
      </c>
      <c r="I49" s="65">
        <v>0</v>
      </c>
      <c r="J49" s="66">
        <v>0</v>
      </c>
    </row>
    <row r="50" spans="2:10" x14ac:dyDescent="0.2">
      <c r="B50" s="60" t="s">
        <v>101</v>
      </c>
      <c r="C50" s="61" t="s">
        <v>102</v>
      </c>
      <c r="D50" s="62"/>
      <c r="E50" s="83" t="str">
        <f t="shared" si="2"/>
        <v/>
      </c>
      <c r="F50" s="66"/>
      <c r="G50" s="65"/>
      <c r="H50" s="66">
        <v>0</v>
      </c>
      <c r="I50" s="65">
        <v>0</v>
      </c>
      <c r="J50" s="66">
        <v>0</v>
      </c>
    </row>
    <row r="51" spans="2:10" x14ac:dyDescent="0.2">
      <c r="B51" s="60" t="s">
        <v>284</v>
      </c>
      <c r="C51" s="61" t="s">
        <v>285</v>
      </c>
      <c r="D51" s="62"/>
      <c r="E51" s="83" t="str">
        <f t="shared" si="2"/>
        <v/>
      </c>
      <c r="F51" s="66"/>
      <c r="G51" s="65"/>
      <c r="H51" s="66">
        <v>0</v>
      </c>
      <c r="I51" s="65">
        <v>0</v>
      </c>
      <c r="J51" s="66">
        <v>0</v>
      </c>
    </row>
    <row r="52" spans="2:10" x14ac:dyDescent="0.2">
      <c r="B52" s="60" t="s">
        <v>334</v>
      </c>
      <c r="C52" s="61" t="s">
        <v>335</v>
      </c>
      <c r="D52" s="62"/>
      <c r="E52" s="83" t="str">
        <f t="shared" si="2"/>
        <v/>
      </c>
      <c r="F52" s="66"/>
      <c r="G52" s="65"/>
      <c r="H52" s="66">
        <v>0</v>
      </c>
      <c r="I52" s="65">
        <v>0</v>
      </c>
      <c r="J52" s="66">
        <v>0</v>
      </c>
    </row>
    <row r="53" spans="2:10" x14ac:dyDescent="0.2">
      <c r="B53" s="60" t="s">
        <v>357</v>
      </c>
      <c r="C53" s="61" t="s">
        <v>358</v>
      </c>
      <c r="D53" s="62"/>
      <c r="E53" s="83" t="str">
        <f t="shared" si="2"/>
        <v/>
      </c>
      <c r="F53" s="66"/>
      <c r="G53" s="65"/>
      <c r="H53" s="66">
        <v>0</v>
      </c>
      <c r="I53" s="65">
        <v>0</v>
      </c>
      <c r="J53" s="66">
        <v>0</v>
      </c>
    </row>
    <row r="54" spans="2:10" x14ac:dyDescent="0.2">
      <c r="B54" s="60" t="s">
        <v>400</v>
      </c>
      <c r="C54" s="61" t="s">
        <v>401</v>
      </c>
      <c r="D54" s="62"/>
      <c r="E54" s="83" t="str">
        <f t="shared" si="2"/>
        <v/>
      </c>
      <c r="F54" s="66"/>
      <c r="G54" s="65"/>
      <c r="H54" s="66">
        <v>0</v>
      </c>
      <c r="I54" s="65">
        <v>0</v>
      </c>
      <c r="J54" s="66">
        <v>0</v>
      </c>
    </row>
    <row r="55" spans="2:10" x14ac:dyDescent="0.2">
      <c r="B55" s="60" t="s">
        <v>407</v>
      </c>
      <c r="C55" s="61" t="s">
        <v>408</v>
      </c>
      <c r="D55" s="62"/>
      <c r="E55" s="83" t="str">
        <f t="shared" si="2"/>
        <v/>
      </c>
      <c r="F55" s="66"/>
      <c r="G55" s="65"/>
      <c r="H55" s="66">
        <v>0</v>
      </c>
      <c r="I55" s="65">
        <v>0</v>
      </c>
      <c r="J55" s="66">
        <v>0</v>
      </c>
    </row>
    <row r="56" spans="2:10" x14ac:dyDescent="0.2">
      <c r="B56" s="60" t="s">
        <v>426</v>
      </c>
      <c r="C56" s="61" t="s">
        <v>589</v>
      </c>
      <c r="D56" s="62"/>
      <c r="E56" s="83" t="str">
        <f t="shared" si="2"/>
        <v/>
      </c>
      <c r="F56" s="66"/>
      <c r="G56" s="65"/>
      <c r="H56" s="66">
        <v>0</v>
      </c>
      <c r="I56" s="65">
        <v>0</v>
      </c>
      <c r="J56" s="66">
        <v>0</v>
      </c>
    </row>
    <row r="57" spans="2:10" x14ac:dyDescent="0.2">
      <c r="B57" s="60" t="s">
        <v>439</v>
      </c>
      <c r="C57" s="61" t="s">
        <v>440</v>
      </c>
      <c r="D57" s="62"/>
      <c r="E57" s="83" t="str">
        <f t="shared" si="2"/>
        <v/>
      </c>
      <c r="F57" s="66"/>
      <c r="G57" s="65"/>
      <c r="H57" s="66">
        <v>0</v>
      </c>
      <c r="I57" s="65">
        <v>0</v>
      </c>
      <c r="J57" s="66">
        <v>0</v>
      </c>
    </row>
    <row r="58" spans="2:10" x14ac:dyDescent="0.2">
      <c r="B58" s="60" t="s">
        <v>448</v>
      </c>
      <c r="C58" s="61" t="s">
        <v>591</v>
      </c>
      <c r="D58" s="62"/>
      <c r="E58" s="83" t="str">
        <f t="shared" si="2"/>
        <v/>
      </c>
      <c r="F58" s="66"/>
      <c r="G58" s="65"/>
      <c r="H58" s="66">
        <v>0</v>
      </c>
      <c r="I58" s="65">
        <v>0</v>
      </c>
      <c r="J58" s="66">
        <v>0</v>
      </c>
    </row>
    <row r="59" spans="2:10" x14ac:dyDescent="0.2">
      <c r="B59" s="60" t="s">
        <v>461</v>
      </c>
      <c r="C59" s="61" t="s">
        <v>462</v>
      </c>
      <c r="D59" s="62"/>
      <c r="E59" s="83" t="str">
        <f t="shared" si="2"/>
        <v/>
      </c>
      <c r="F59" s="66"/>
      <c r="G59" s="65"/>
      <c r="H59" s="66">
        <v>0</v>
      </c>
      <c r="I59" s="65">
        <v>0</v>
      </c>
      <c r="J59" s="66">
        <v>0</v>
      </c>
    </row>
    <row r="60" spans="2:10" x14ac:dyDescent="0.2">
      <c r="B60" s="60" t="s">
        <v>476</v>
      </c>
      <c r="C60" s="61" t="s">
        <v>477</v>
      </c>
      <c r="D60" s="62"/>
      <c r="E60" s="83" t="str">
        <f t="shared" si="2"/>
        <v/>
      </c>
      <c r="F60" s="66"/>
      <c r="G60" s="65"/>
      <c r="H60" s="66">
        <v>0</v>
      </c>
      <c r="I60" s="65">
        <v>0</v>
      </c>
      <c r="J60" s="66">
        <v>0</v>
      </c>
    </row>
    <row r="61" spans="2:10" x14ac:dyDescent="0.2">
      <c r="B61" s="60" t="s">
        <v>191</v>
      </c>
      <c r="C61" s="61" t="s">
        <v>192</v>
      </c>
      <c r="D61" s="62"/>
      <c r="E61" s="83" t="str">
        <f t="shared" si="2"/>
        <v/>
      </c>
      <c r="F61" s="66"/>
      <c r="G61" s="65"/>
      <c r="H61" s="66">
        <v>0</v>
      </c>
      <c r="I61" s="65">
        <v>0</v>
      </c>
      <c r="J61" s="66">
        <v>0</v>
      </c>
    </row>
    <row r="62" spans="2:10" x14ac:dyDescent="0.2">
      <c r="B62" s="60" t="s">
        <v>506</v>
      </c>
      <c r="C62" s="61" t="s">
        <v>507</v>
      </c>
      <c r="D62" s="62"/>
      <c r="E62" s="83" t="str">
        <f t="shared" si="2"/>
        <v/>
      </c>
      <c r="F62" s="66"/>
      <c r="G62" s="65"/>
      <c r="H62" s="66">
        <v>0</v>
      </c>
      <c r="I62" s="65">
        <v>0</v>
      </c>
      <c r="J62" s="66">
        <v>0</v>
      </c>
    </row>
    <row r="63" spans="2:10" x14ac:dyDescent="0.2">
      <c r="B63" s="60" t="s">
        <v>533</v>
      </c>
      <c r="C63" s="61" t="s">
        <v>534</v>
      </c>
      <c r="D63" s="62"/>
      <c r="E63" s="83" t="str">
        <f t="shared" si="2"/>
        <v/>
      </c>
      <c r="F63" s="66"/>
      <c r="G63" s="65"/>
      <c r="H63" s="66">
        <v>0</v>
      </c>
      <c r="I63" s="65">
        <v>0</v>
      </c>
      <c r="J63" s="66">
        <v>0</v>
      </c>
    </row>
    <row r="64" spans="2:10" x14ac:dyDescent="0.2">
      <c r="B64" s="60" t="s">
        <v>200</v>
      </c>
      <c r="C64" s="61" t="s">
        <v>201</v>
      </c>
      <c r="D64" s="62"/>
      <c r="E64" s="83" t="str">
        <f t="shared" si="2"/>
        <v/>
      </c>
      <c r="F64" s="66"/>
      <c r="G64" s="65"/>
      <c r="H64" s="66">
        <v>0</v>
      </c>
      <c r="I64" s="65">
        <v>0</v>
      </c>
      <c r="J64" s="66">
        <v>0</v>
      </c>
    </row>
    <row r="65" spans="2:10" x14ac:dyDescent="0.2">
      <c r="B65" s="60" t="s">
        <v>493</v>
      </c>
      <c r="C65" s="61" t="s">
        <v>494</v>
      </c>
      <c r="D65" s="62"/>
      <c r="E65" s="83" t="str">
        <f t="shared" si="2"/>
        <v/>
      </c>
      <c r="F65" s="66"/>
      <c r="G65" s="65"/>
      <c r="H65" s="66">
        <v>0</v>
      </c>
      <c r="I65" s="65">
        <v>0</v>
      </c>
      <c r="J65" s="66">
        <v>0</v>
      </c>
    </row>
    <row r="66" spans="2:10" x14ac:dyDescent="0.2">
      <c r="B66" s="60" t="s">
        <v>498</v>
      </c>
      <c r="C66" s="61" t="s">
        <v>499</v>
      </c>
      <c r="D66" s="62"/>
      <c r="E66" s="83" t="str">
        <f t="shared" si="2"/>
        <v/>
      </c>
      <c r="F66" s="66"/>
      <c r="G66" s="65"/>
      <c r="H66" s="66">
        <v>0</v>
      </c>
      <c r="I66" s="65">
        <v>0</v>
      </c>
      <c r="J66" s="66">
        <v>0</v>
      </c>
    </row>
    <row r="67" spans="2:10" x14ac:dyDescent="0.2">
      <c r="B67" s="60" t="s">
        <v>561</v>
      </c>
      <c r="C67" s="61" t="s">
        <v>562</v>
      </c>
      <c r="D67" s="62"/>
      <c r="E67" s="83" t="str">
        <f t="shared" si="2"/>
        <v/>
      </c>
      <c r="F67" s="66"/>
      <c r="G67" s="65"/>
      <c r="H67" s="66">
        <v>0</v>
      </c>
      <c r="I67" s="65">
        <v>0</v>
      </c>
      <c r="J67" s="66">
        <v>0</v>
      </c>
    </row>
    <row r="68" spans="2:10" x14ac:dyDescent="0.2">
      <c r="B68" s="67" t="s">
        <v>20</v>
      </c>
      <c r="C68" s="68"/>
      <c r="D68" s="69"/>
      <c r="E68" s="84" t="str">
        <f t="shared" ref="E68" si="3">IF(SUM(SoucetDilu)=0,"",SUM(F68:J68)/SUM(SoucetDilu)*100)</f>
        <v/>
      </c>
      <c r="F68" s="71">
        <f>SUM(F48:F67)</f>
        <v>0</v>
      </c>
      <c r="G68" s="80">
        <f>SUM(G48:G67)</f>
        <v>0</v>
      </c>
      <c r="H68" s="71">
        <f>SUM(H48:H67)</f>
        <v>0</v>
      </c>
      <c r="I68" s="80">
        <f>SUM(I48:I67)</f>
        <v>0</v>
      </c>
      <c r="J68" s="71">
        <f>SUM(J48:J67)</f>
        <v>0</v>
      </c>
    </row>
    <row r="70" spans="2:10" ht="2.25" customHeight="1" x14ac:dyDescent="0.2"/>
    <row r="71" spans="2:10" ht="1.5" customHeight="1" x14ac:dyDescent="0.2"/>
    <row r="72" spans="2:10" ht="0.75" customHeight="1" x14ac:dyDescent="0.2"/>
    <row r="73" spans="2:10" ht="0.75" customHeight="1" x14ac:dyDescent="0.2"/>
    <row r="74" spans="2:10" ht="0.75" customHeight="1" x14ac:dyDescent="0.2"/>
    <row r="75" spans="2:10" ht="18" x14ac:dyDescent="0.25">
      <c r="B75" s="13" t="s">
        <v>31</v>
      </c>
      <c r="C75" s="45"/>
      <c r="D75" s="45"/>
      <c r="E75" s="45"/>
      <c r="F75" s="45"/>
      <c r="G75" s="45"/>
      <c r="H75" s="45"/>
      <c r="I75" s="45"/>
      <c r="J75" s="45"/>
    </row>
    <row r="77" spans="2:10" x14ac:dyDescent="0.2">
      <c r="B77" s="47" t="s">
        <v>32</v>
      </c>
      <c r="C77" s="48"/>
      <c r="D77" s="48"/>
      <c r="E77" s="85"/>
      <c r="F77" s="86"/>
      <c r="G77" s="51"/>
      <c r="H77" s="50" t="s">
        <v>18</v>
      </c>
      <c r="I77" s="1"/>
      <c r="J77" s="1"/>
    </row>
    <row r="78" spans="2:10" x14ac:dyDescent="0.2">
      <c r="B78" s="52" t="s">
        <v>566</v>
      </c>
      <c r="C78" s="53"/>
      <c r="D78" s="54"/>
      <c r="E78" s="87"/>
      <c r="F78" s="88"/>
      <c r="G78" s="57"/>
      <c r="H78" s="58"/>
      <c r="I78" s="1"/>
      <c r="J78" s="1"/>
    </row>
    <row r="79" spans="2:10" x14ac:dyDescent="0.2">
      <c r="B79" s="60" t="s">
        <v>567</v>
      </c>
      <c r="C79" s="61"/>
      <c r="D79" s="62"/>
      <c r="E79" s="89"/>
      <c r="F79" s="90"/>
      <c r="G79" s="65"/>
      <c r="H79" s="66"/>
      <c r="I79" s="1"/>
      <c r="J79" s="1"/>
    </row>
    <row r="80" spans="2:10" x14ac:dyDescent="0.2">
      <c r="B80" s="60" t="s">
        <v>568</v>
      </c>
      <c r="C80" s="61"/>
      <c r="D80" s="62"/>
      <c r="E80" s="89"/>
      <c r="F80" s="90"/>
      <c r="G80" s="65"/>
      <c r="H80" s="66"/>
      <c r="I80" s="1"/>
      <c r="J80" s="1"/>
    </row>
    <row r="81" spans="2:10" x14ac:dyDescent="0.2">
      <c r="B81" s="60" t="s">
        <v>569</v>
      </c>
      <c r="C81" s="61"/>
      <c r="D81" s="62"/>
      <c r="E81" s="89"/>
      <c r="F81" s="90"/>
      <c r="G81" s="65"/>
      <c r="H81" s="66"/>
      <c r="I81" s="1"/>
      <c r="J81" s="1"/>
    </row>
    <row r="82" spans="2:10" x14ac:dyDescent="0.2">
      <c r="B82" s="60" t="s">
        <v>570</v>
      </c>
      <c r="C82" s="61"/>
      <c r="D82" s="62"/>
      <c r="E82" s="89"/>
      <c r="F82" s="90"/>
      <c r="G82" s="65"/>
      <c r="H82" s="66"/>
      <c r="I82" s="1"/>
      <c r="J82" s="1"/>
    </row>
    <row r="83" spans="2:10" x14ac:dyDescent="0.2">
      <c r="B83" s="60" t="s">
        <v>571</v>
      </c>
      <c r="C83" s="61"/>
      <c r="D83" s="62"/>
      <c r="E83" s="89"/>
      <c r="F83" s="90"/>
      <c r="G83" s="65"/>
      <c r="H83" s="66"/>
      <c r="I83" s="1"/>
      <c r="J83" s="1"/>
    </row>
    <row r="84" spans="2:10" x14ac:dyDescent="0.2">
      <c r="B84" s="60" t="s">
        <v>572</v>
      </c>
      <c r="C84" s="61"/>
      <c r="D84" s="62"/>
      <c r="E84" s="89"/>
      <c r="F84" s="90"/>
      <c r="G84" s="65"/>
      <c r="H84" s="66"/>
      <c r="I84" s="1"/>
      <c r="J84" s="1"/>
    </row>
    <row r="85" spans="2:10" x14ac:dyDescent="0.2">
      <c r="B85" s="67" t="s">
        <v>20</v>
      </c>
      <c r="C85" s="68"/>
      <c r="D85" s="69"/>
      <c r="E85" s="91"/>
      <c r="F85" s="92"/>
      <c r="G85" s="80"/>
      <c r="H85" s="71">
        <f>SUM(H78:H84)</f>
        <v>0</v>
      </c>
      <c r="I85" s="1"/>
      <c r="J85" s="1"/>
    </row>
    <row r="86" spans="2:10" x14ac:dyDescent="0.2">
      <c r="I86" s="1"/>
      <c r="J86" s="1"/>
    </row>
  </sheetData>
  <sortState ref="B831:K850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7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  <rowBreaks count="1" manualBreakCount="1">
    <brk id="69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view="pageBreakPreview" zoomScale="60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3" t="s">
        <v>33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34</v>
      </c>
      <c r="B2" s="96"/>
      <c r="C2" s="97" t="s">
        <v>104</v>
      </c>
      <c r="D2" s="97"/>
      <c r="E2" s="96"/>
      <c r="F2" s="98" t="s">
        <v>35</v>
      </c>
      <c r="G2" s="99"/>
    </row>
    <row r="3" spans="1:57" ht="3" hidden="1" customHeight="1" x14ac:dyDescent="0.2">
      <c r="A3" s="100"/>
      <c r="B3" s="101"/>
      <c r="C3" s="102"/>
      <c r="D3" s="102"/>
      <c r="E3" s="101"/>
      <c r="F3" s="103"/>
      <c r="G3" s="104"/>
    </row>
    <row r="4" spans="1:57" ht="12" customHeight="1" x14ac:dyDescent="0.2">
      <c r="A4" s="105" t="s">
        <v>36</v>
      </c>
      <c r="B4" s="101"/>
      <c r="C4" s="102"/>
      <c r="D4" s="102"/>
      <c r="E4" s="101"/>
      <c r="F4" s="103" t="s">
        <v>37</v>
      </c>
      <c r="G4" s="106"/>
    </row>
    <row r="5" spans="1:57" ht="12.95" customHeight="1" x14ac:dyDescent="0.2">
      <c r="A5" s="107" t="s">
        <v>574</v>
      </c>
      <c r="B5" s="108"/>
      <c r="C5" s="109" t="s">
        <v>110</v>
      </c>
      <c r="D5" s="110"/>
      <c r="E5" s="111"/>
      <c r="F5" s="103" t="s">
        <v>38</v>
      </c>
      <c r="G5" s="104"/>
    </row>
    <row r="6" spans="1:57" ht="12.95" customHeight="1" x14ac:dyDescent="0.2">
      <c r="A6" s="105" t="s">
        <v>39</v>
      </c>
      <c r="B6" s="101"/>
      <c r="C6" s="102"/>
      <c r="D6" s="102"/>
      <c r="E6" s="101"/>
      <c r="F6" s="112" t="s">
        <v>40</v>
      </c>
      <c r="G6" s="113">
        <v>0</v>
      </c>
      <c r="O6" s="114"/>
    </row>
    <row r="7" spans="1:57" ht="12.95" customHeight="1" x14ac:dyDescent="0.2">
      <c r="A7" s="115" t="s">
        <v>104</v>
      </c>
      <c r="B7" s="116"/>
      <c r="C7" s="117" t="s">
        <v>105</v>
      </c>
      <c r="D7" s="118"/>
      <c r="E7" s="118"/>
      <c r="F7" s="119" t="s">
        <v>41</v>
      </c>
      <c r="G7" s="113">
        <f>IF(G6=0,,ROUND((F30+F32)/G6,1))</f>
        <v>0</v>
      </c>
    </row>
    <row r="8" spans="1:57" x14ac:dyDescent="0.2">
      <c r="A8" s="120" t="s">
        <v>42</v>
      </c>
      <c r="B8" s="103"/>
      <c r="C8" s="311" t="s">
        <v>585</v>
      </c>
      <c r="D8" s="311"/>
      <c r="E8" s="312"/>
      <c r="F8" s="121" t="s">
        <v>43</v>
      </c>
      <c r="G8" s="122"/>
      <c r="H8" s="123"/>
      <c r="I8" s="124"/>
    </row>
    <row r="9" spans="1:57" x14ac:dyDescent="0.2">
      <c r="A9" s="120" t="s">
        <v>44</v>
      </c>
      <c r="B9" s="103"/>
      <c r="C9" s="311"/>
      <c r="D9" s="311"/>
      <c r="E9" s="312"/>
      <c r="F9" s="103"/>
      <c r="G9" s="125"/>
      <c r="H9" s="126"/>
    </row>
    <row r="10" spans="1:57" x14ac:dyDescent="0.2">
      <c r="A10" s="120" t="s">
        <v>45</v>
      </c>
      <c r="B10" s="103"/>
      <c r="C10" s="311"/>
      <c r="D10" s="311"/>
      <c r="E10" s="311"/>
      <c r="F10" s="127"/>
      <c r="G10" s="128"/>
      <c r="H10" s="129"/>
    </row>
    <row r="11" spans="1:57" ht="13.5" customHeight="1" x14ac:dyDescent="0.2">
      <c r="A11" s="120" t="s">
        <v>46</v>
      </c>
      <c r="B11" s="103"/>
      <c r="C11" s="311"/>
      <c r="D11" s="311"/>
      <c r="E11" s="311"/>
      <c r="F11" s="130" t="s">
        <v>47</v>
      </c>
      <c r="G11" s="131"/>
      <c r="H11" s="126"/>
      <c r="BA11" s="132"/>
      <c r="BB11" s="132"/>
      <c r="BC11" s="132"/>
      <c r="BD11" s="132"/>
      <c r="BE11" s="132"/>
    </row>
    <row r="12" spans="1:57" ht="12.75" customHeight="1" x14ac:dyDescent="0.2">
      <c r="A12" s="133" t="s">
        <v>48</v>
      </c>
      <c r="B12" s="101"/>
      <c r="C12" s="313"/>
      <c r="D12" s="313"/>
      <c r="E12" s="313"/>
      <c r="F12" s="134" t="s">
        <v>49</v>
      </c>
      <c r="G12" s="135"/>
      <c r="H12" s="126"/>
    </row>
    <row r="13" spans="1:57" ht="28.5" customHeight="1" thickBot="1" x14ac:dyDescent="0.25">
      <c r="A13" s="136" t="s">
        <v>50</v>
      </c>
      <c r="B13" s="137"/>
      <c r="C13" s="137"/>
      <c r="D13" s="137"/>
      <c r="E13" s="138"/>
      <c r="F13" s="138"/>
      <c r="G13" s="139"/>
      <c r="H13" s="126"/>
    </row>
    <row r="14" spans="1:57" ht="17.25" customHeight="1" thickBot="1" x14ac:dyDescent="0.25">
      <c r="A14" s="140" t="s">
        <v>51</v>
      </c>
      <c r="B14" s="141"/>
      <c r="C14" s="142"/>
      <c r="D14" s="143" t="s">
        <v>52</v>
      </c>
      <c r="E14" s="144"/>
      <c r="F14" s="144"/>
      <c r="G14" s="142"/>
    </row>
    <row r="15" spans="1:57" ht="15.95" customHeight="1" x14ac:dyDescent="0.2">
      <c r="A15" s="145"/>
      <c r="B15" s="146" t="s">
        <v>53</v>
      </c>
      <c r="C15" s="147">
        <f>'SO 301 G2070122 Rek'!E10</f>
        <v>0</v>
      </c>
      <c r="D15" s="148">
        <f>'SO 301 G2070122 Rek'!A18</f>
        <v>0</v>
      </c>
      <c r="E15" s="149"/>
      <c r="F15" s="150"/>
      <c r="G15" s="147">
        <f>'SO 301 G2070122 Rek'!I18</f>
        <v>0</v>
      </c>
    </row>
    <row r="16" spans="1:57" ht="15.95" customHeight="1" x14ac:dyDescent="0.2">
      <c r="A16" s="145" t="s">
        <v>54</v>
      </c>
      <c r="B16" s="146" t="s">
        <v>55</v>
      </c>
      <c r="C16" s="147">
        <f>'SO 301 G2070122 Rek'!F10</f>
        <v>0</v>
      </c>
      <c r="D16" s="100"/>
      <c r="E16" s="151"/>
      <c r="F16" s="152"/>
      <c r="G16" s="147"/>
    </row>
    <row r="17" spans="1:7" ht="15.95" customHeight="1" x14ac:dyDescent="0.2">
      <c r="A17" s="145" t="s">
        <v>56</v>
      </c>
      <c r="B17" s="146" t="s">
        <v>57</v>
      </c>
      <c r="C17" s="147">
        <f>'SO 301 G2070122 Rek'!H10</f>
        <v>0</v>
      </c>
      <c r="D17" s="100"/>
      <c r="E17" s="151"/>
      <c r="F17" s="152"/>
      <c r="G17" s="147"/>
    </row>
    <row r="18" spans="1:7" ht="15.95" customHeight="1" x14ac:dyDescent="0.2">
      <c r="A18" s="153" t="s">
        <v>58</v>
      </c>
      <c r="B18" s="154" t="s">
        <v>59</v>
      </c>
      <c r="C18" s="147">
        <f>'SO 301 G2070122 Rek'!G10</f>
        <v>0</v>
      </c>
      <c r="D18" s="100"/>
      <c r="E18" s="151"/>
      <c r="F18" s="152"/>
      <c r="G18" s="147"/>
    </row>
    <row r="19" spans="1:7" ht="15.95" customHeight="1" x14ac:dyDescent="0.2">
      <c r="A19" s="155" t="s">
        <v>60</v>
      </c>
      <c r="B19" s="146"/>
      <c r="C19" s="147">
        <f>SUM(C15:C18)</f>
        <v>0</v>
      </c>
      <c r="D19" s="100"/>
      <c r="E19" s="151"/>
      <c r="F19" s="152"/>
      <c r="G19" s="147"/>
    </row>
    <row r="20" spans="1:7" ht="15.95" customHeight="1" x14ac:dyDescent="0.2">
      <c r="A20" s="155"/>
      <c r="B20" s="146"/>
      <c r="C20" s="147"/>
      <c r="D20" s="100"/>
      <c r="E20" s="151"/>
      <c r="F20" s="152"/>
      <c r="G20" s="147"/>
    </row>
    <row r="21" spans="1:7" ht="15.95" customHeight="1" x14ac:dyDescent="0.2">
      <c r="A21" s="155" t="s">
        <v>30</v>
      </c>
      <c r="B21" s="146"/>
      <c r="C21" s="147">
        <f>'SO 301 G2070122 Rek'!I10</f>
        <v>0</v>
      </c>
      <c r="D21" s="100"/>
      <c r="E21" s="151"/>
      <c r="F21" s="152"/>
      <c r="G21" s="147"/>
    </row>
    <row r="22" spans="1:7" ht="15.95" customHeight="1" x14ac:dyDescent="0.2">
      <c r="A22" s="156" t="s">
        <v>61</v>
      </c>
      <c r="B22" s="126"/>
      <c r="C22" s="147">
        <f>C19+C21</f>
        <v>0</v>
      </c>
      <c r="D22" s="100" t="s">
        <v>62</v>
      </c>
      <c r="E22" s="151"/>
      <c r="F22" s="152"/>
      <c r="G22" s="147">
        <f>G23-SUM(G15:G21)</f>
        <v>0</v>
      </c>
    </row>
    <row r="23" spans="1:7" ht="15.95" customHeight="1" thickBot="1" x14ac:dyDescent="0.25">
      <c r="A23" s="309" t="s">
        <v>63</v>
      </c>
      <c r="B23" s="310"/>
      <c r="C23" s="157">
        <f>C22+G23</f>
        <v>0</v>
      </c>
      <c r="D23" s="158" t="s">
        <v>64</v>
      </c>
      <c r="E23" s="159"/>
      <c r="F23" s="160"/>
      <c r="G23" s="147">
        <f>'SO 301 G2070122 Rek'!H16</f>
        <v>0</v>
      </c>
    </row>
    <row r="24" spans="1:7" x14ac:dyDescent="0.2">
      <c r="A24" s="161" t="s">
        <v>65</v>
      </c>
      <c r="B24" s="162"/>
      <c r="C24" s="163"/>
      <c r="D24" s="162" t="s">
        <v>66</v>
      </c>
      <c r="E24" s="162"/>
      <c r="F24" s="164" t="s">
        <v>67</v>
      </c>
      <c r="G24" s="165"/>
    </row>
    <row r="25" spans="1:7" x14ac:dyDescent="0.2">
      <c r="A25" s="156" t="s">
        <v>68</v>
      </c>
      <c r="B25" s="126"/>
      <c r="C25" s="166"/>
      <c r="D25" s="126" t="s">
        <v>68</v>
      </c>
      <c r="F25" s="167" t="s">
        <v>68</v>
      </c>
      <c r="G25" s="168"/>
    </row>
    <row r="26" spans="1:7" ht="37.5" customHeight="1" x14ac:dyDescent="0.2">
      <c r="A26" s="156" t="s">
        <v>69</v>
      </c>
      <c r="B26" s="169"/>
      <c r="C26" s="166"/>
      <c r="D26" s="126" t="s">
        <v>69</v>
      </c>
      <c r="F26" s="167" t="s">
        <v>69</v>
      </c>
      <c r="G26" s="168"/>
    </row>
    <row r="27" spans="1:7" x14ac:dyDescent="0.2">
      <c r="A27" s="156"/>
      <c r="B27" s="170"/>
      <c r="C27" s="166"/>
      <c r="D27" s="126"/>
      <c r="F27" s="167"/>
      <c r="G27" s="168"/>
    </row>
    <row r="28" spans="1:7" x14ac:dyDescent="0.2">
      <c r="A28" s="156" t="s">
        <v>70</v>
      </c>
      <c r="B28" s="126"/>
      <c r="C28" s="166"/>
      <c r="D28" s="167" t="s">
        <v>71</v>
      </c>
      <c r="E28" s="166"/>
      <c r="F28" s="171" t="s">
        <v>71</v>
      </c>
      <c r="G28" s="168"/>
    </row>
    <row r="29" spans="1:7" ht="69" customHeight="1" x14ac:dyDescent="0.2">
      <c r="A29" s="156"/>
      <c r="B29" s="126"/>
      <c r="C29" s="172"/>
      <c r="D29" s="173"/>
      <c r="E29" s="172"/>
      <c r="F29" s="126"/>
      <c r="G29" s="168"/>
    </row>
    <row r="30" spans="1:7" x14ac:dyDescent="0.2">
      <c r="A30" s="174" t="s">
        <v>12</v>
      </c>
      <c r="B30" s="175"/>
      <c r="C30" s="176">
        <v>21</v>
      </c>
      <c r="D30" s="175" t="s">
        <v>72</v>
      </c>
      <c r="E30" s="177"/>
      <c r="F30" s="304">
        <f>C23-F32</f>
        <v>0</v>
      </c>
      <c r="G30" s="305"/>
    </row>
    <row r="31" spans="1:7" x14ac:dyDescent="0.2">
      <c r="A31" s="174" t="s">
        <v>73</v>
      </c>
      <c r="B31" s="175"/>
      <c r="C31" s="176">
        <f>C30</f>
        <v>21</v>
      </c>
      <c r="D31" s="175" t="s">
        <v>74</v>
      </c>
      <c r="E31" s="177"/>
      <c r="F31" s="304">
        <f>ROUND(PRODUCT(F30,C31/100),0)</f>
        <v>0</v>
      </c>
      <c r="G31" s="305"/>
    </row>
    <row r="32" spans="1:7" x14ac:dyDescent="0.2">
      <c r="A32" s="174" t="s">
        <v>12</v>
      </c>
      <c r="B32" s="175"/>
      <c r="C32" s="176">
        <v>0</v>
      </c>
      <c r="D32" s="175" t="s">
        <v>74</v>
      </c>
      <c r="E32" s="177"/>
      <c r="F32" s="304">
        <v>0</v>
      </c>
      <c r="G32" s="305"/>
    </row>
    <row r="33" spans="1:8" x14ac:dyDescent="0.2">
      <c r="A33" s="174" t="s">
        <v>73</v>
      </c>
      <c r="B33" s="178"/>
      <c r="C33" s="179">
        <f>C32</f>
        <v>0</v>
      </c>
      <c r="D33" s="175" t="s">
        <v>74</v>
      </c>
      <c r="E33" s="152"/>
      <c r="F33" s="304">
        <f>ROUND(PRODUCT(F32,C33/100),0)</f>
        <v>0</v>
      </c>
      <c r="G33" s="305"/>
    </row>
    <row r="34" spans="1:8" s="183" customFormat="1" ht="19.5" customHeight="1" thickBot="1" x14ac:dyDescent="0.3">
      <c r="A34" s="180" t="s">
        <v>75</v>
      </c>
      <c r="B34" s="181"/>
      <c r="C34" s="181"/>
      <c r="D34" s="181"/>
      <c r="E34" s="182"/>
      <c r="F34" s="306">
        <f>ROUND(SUM(F30:F33),0)</f>
        <v>0</v>
      </c>
      <c r="G34" s="307"/>
    </row>
    <row r="36" spans="1:8" x14ac:dyDescent="0.2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08"/>
      <c r="C37" s="308"/>
      <c r="D37" s="308"/>
      <c r="E37" s="308"/>
      <c r="F37" s="308"/>
      <c r="G37" s="308"/>
      <c r="H37" s="1" t="s">
        <v>2</v>
      </c>
    </row>
    <row r="38" spans="1:8" ht="12.75" customHeight="1" x14ac:dyDescent="0.2">
      <c r="A38" s="184"/>
      <c r="B38" s="308"/>
      <c r="C38" s="308"/>
      <c r="D38" s="308"/>
      <c r="E38" s="308"/>
      <c r="F38" s="308"/>
      <c r="G38" s="308"/>
      <c r="H38" s="1" t="s">
        <v>2</v>
      </c>
    </row>
    <row r="39" spans="1:8" x14ac:dyDescent="0.2">
      <c r="A39" s="184"/>
      <c r="B39" s="308"/>
      <c r="C39" s="308"/>
      <c r="D39" s="308"/>
      <c r="E39" s="308"/>
      <c r="F39" s="308"/>
      <c r="G39" s="308"/>
      <c r="H39" s="1" t="s">
        <v>2</v>
      </c>
    </row>
    <row r="40" spans="1:8" x14ac:dyDescent="0.2">
      <c r="A40" s="184"/>
      <c r="B40" s="308"/>
      <c r="C40" s="308"/>
      <c r="D40" s="308"/>
      <c r="E40" s="308"/>
      <c r="F40" s="308"/>
      <c r="G40" s="308"/>
      <c r="H40" s="1" t="s">
        <v>2</v>
      </c>
    </row>
    <row r="41" spans="1:8" x14ac:dyDescent="0.2">
      <c r="A41" s="184"/>
      <c r="B41" s="308"/>
      <c r="C41" s="308"/>
      <c r="D41" s="308"/>
      <c r="E41" s="308"/>
      <c r="F41" s="308"/>
      <c r="G41" s="308"/>
      <c r="H41" s="1" t="s">
        <v>2</v>
      </c>
    </row>
    <row r="42" spans="1:8" x14ac:dyDescent="0.2">
      <c r="A42" s="184"/>
      <c r="B42" s="308"/>
      <c r="C42" s="308"/>
      <c r="D42" s="308"/>
      <c r="E42" s="308"/>
      <c r="F42" s="308"/>
      <c r="G42" s="308"/>
      <c r="H42" s="1" t="s">
        <v>2</v>
      </c>
    </row>
    <row r="43" spans="1:8" x14ac:dyDescent="0.2">
      <c r="A43" s="184"/>
      <c r="B43" s="308"/>
      <c r="C43" s="308"/>
      <c r="D43" s="308"/>
      <c r="E43" s="308"/>
      <c r="F43" s="308"/>
      <c r="G43" s="308"/>
      <c r="H43" s="1" t="s">
        <v>2</v>
      </c>
    </row>
    <row r="44" spans="1:8" ht="12.75" customHeight="1" x14ac:dyDescent="0.2">
      <c r="A44" s="184"/>
      <c r="B44" s="308"/>
      <c r="C44" s="308"/>
      <c r="D44" s="308"/>
      <c r="E44" s="308"/>
      <c r="F44" s="308"/>
      <c r="G44" s="308"/>
      <c r="H44" s="1" t="s">
        <v>2</v>
      </c>
    </row>
    <row r="45" spans="1:8" ht="12.75" customHeight="1" x14ac:dyDescent="0.2">
      <c r="A45" s="184"/>
      <c r="B45" s="308"/>
      <c r="C45" s="308"/>
      <c r="D45" s="308"/>
      <c r="E45" s="308"/>
      <c r="F45" s="308"/>
      <c r="G45" s="308"/>
      <c r="H45" s="1" t="s">
        <v>2</v>
      </c>
    </row>
    <row r="46" spans="1:8" x14ac:dyDescent="0.2">
      <c r="B46" s="303"/>
      <c r="C46" s="303"/>
      <c r="D46" s="303"/>
      <c r="E46" s="303"/>
      <c r="F46" s="303"/>
      <c r="G46" s="303"/>
    </row>
    <row r="47" spans="1:8" x14ac:dyDescent="0.2">
      <c r="B47" s="303"/>
      <c r="C47" s="303"/>
      <c r="D47" s="303"/>
      <c r="E47" s="303"/>
      <c r="F47" s="303"/>
      <c r="G47" s="303"/>
    </row>
    <row r="48" spans="1:8" x14ac:dyDescent="0.2">
      <c r="B48" s="303"/>
      <c r="C48" s="303"/>
      <c r="D48" s="303"/>
      <c r="E48" s="303"/>
      <c r="F48" s="303"/>
      <c r="G48" s="303"/>
    </row>
    <row r="49" spans="2:7" x14ac:dyDescent="0.2">
      <c r="B49" s="303"/>
      <c r="C49" s="303"/>
      <c r="D49" s="303"/>
      <c r="E49" s="303"/>
      <c r="F49" s="303"/>
      <c r="G49" s="303"/>
    </row>
    <row r="50" spans="2:7" x14ac:dyDescent="0.2">
      <c r="B50" s="303"/>
      <c r="C50" s="303"/>
      <c r="D50" s="303"/>
      <c r="E50" s="303"/>
      <c r="F50" s="303"/>
      <c r="G50" s="303"/>
    </row>
    <row r="51" spans="2:7" x14ac:dyDescent="0.2">
      <c r="B51" s="303"/>
      <c r="C51" s="303"/>
      <c r="D51" s="303"/>
      <c r="E51" s="303"/>
      <c r="F51" s="303"/>
      <c r="G51" s="303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7"/>
  <sheetViews>
    <sheetView view="pageBreakPreview" zoomScale="60" zoomScaleNormal="100"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14" t="s">
        <v>3</v>
      </c>
      <c r="B1" s="315"/>
      <c r="C1" s="185" t="s">
        <v>106</v>
      </c>
      <c r="D1" s="186"/>
      <c r="E1" s="187"/>
      <c r="F1" s="186"/>
      <c r="G1" s="188" t="s">
        <v>77</v>
      </c>
      <c r="H1" s="189" t="s">
        <v>104</v>
      </c>
      <c r="I1" s="190"/>
    </row>
    <row r="2" spans="1:57" ht="13.5" thickBot="1" x14ac:dyDescent="0.25">
      <c r="A2" s="316" t="s">
        <v>78</v>
      </c>
      <c r="B2" s="317"/>
      <c r="C2" s="191" t="s">
        <v>584</v>
      </c>
      <c r="D2" s="192"/>
      <c r="E2" s="193"/>
      <c r="F2" s="192"/>
      <c r="G2" s="318" t="s">
        <v>110</v>
      </c>
      <c r="H2" s="319"/>
      <c r="I2" s="320"/>
    </row>
    <row r="3" spans="1:57" ht="13.5" thickTop="1" x14ac:dyDescent="0.2">
      <c r="F3" s="126"/>
    </row>
    <row r="4" spans="1:57" ht="19.5" customHeight="1" x14ac:dyDescent="0.25">
      <c r="A4" s="194" t="s">
        <v>79</v>
      </c>
      <c r="B4" s="195"/>
      <c r="C4" s="195"/>
      <c r="D4" s="195"/>
      <c r="E4" s="196"/>
      <c r="F4" s="195"/>
      <c r="G4" s="195"/>
      <c r="H4" s="195"/>
      <c r="I4" s="195"/>
    </row>
    <row r="5" spans="1:57" ht="13.5" thickBot="1" x14ac:dyDescent="0.25"/>
    <row r="6" spans="1:57" s="126" customFormat="1" ht="13.5" thickBot="1" x14ac:dyDescent="0.25">
      <c r="A6" s="197"/>
      <c r="B6" s="198" t="s">
        <v>80</v>
      </c>
      <c r="C6" s="198"/>
      <c r="D6" s="199"/>
      <c r="E6" s="200" t="s">
        <v>26</v>
      </c>
      <c r="F6" s="201" t="s">
        <v>27</v>
      </c>
      <c r="G6" s="201" t="s">
        <v>28</v>
      </c>
      <c r="H6" s="201" t="s">
        <v>29</v>
      </c>
      <c r="I6" s="202" t="s">
        <v>30</v>
      </c>
    </row>
    <row r="7" spans="1:57" s="126" customFormat="1" x14ac:dyDescent="0.2">
      <c r="A7" s="290" t="str">
        <f>'SO 301 G2070122 Pol'!B7</f>
        <v>1</v>
      </c>
      <c r="B7" s="62" t="str">
        <f>'SO 301 G2070122 Pol'!C7</f>
        <v>Zemní práce</v>
      </c>
      <c r="D7" s="203"/>
      <c r="E7" s="291">
        <f>'SO 301 G2070122 Pol'!BA75</f>
        <v>0</v>
      </c>
      <c r="F7" s="292">
        <f>'SO 301 G2070122 Pol'!BB75</f>
        <v>0</v>
      </c>
      <c r="G7" s="292">
        <f>'SO 301 G2070122 Pol'!BC75</f>
        <v>0</v>
      </c>
      <c r="H7" s="292">
        <f>'SO 301 G2070122 Pol'!BD75</f>
        <v>0</v>
      </c>
      <c r="I7" s="293">
        <f>'SO 301 G2070122 Pol'!BE75</f>
        <v>0</v>
      </c>
    </row>
    <row r="8" spans="1:57" s="126" customFormat="1" x14ac:dyDescent="0.2">
      <c r="A8" s="290" t="str">
        <f>'SO 301 G2070122 Pol'!B76</f>
        <v>3</v>
      </c>
      <c r="B8" s="62" t="str">
        <f>'SO 301 G2070122 Pol'!C76</f>
        <v>Svislé a kompletní konstrukce</v>
      </c>
      <c r="D8" s="203"/>
      <c r="E8" s="291">
        <f>'SO 301 G2070122 Pol'!BA82</f>
        <v>0</v>
      </c>
      <c r="F8" s="292">
        <f>'SO 301 G2070122 Pol'!BB82</f>
        <v>0</v>
      </c>
      <c r="G8" s="292">
        <f>'SO 301 G2070122 Pol'!BC82</f>
        <v>0</v>
      </c>
      <c r="H8" s="292">
        <f>'SO 301 G2070122 Pol'!BD82</f>
        <v>0</v>
      </c>
      <c r="I8" s="293">
        <f>'SO 301 G2070122 Pol'!BE82</f>
        <v>0</v>
      </c>
    </row>
    <row r="9" spans="1:57" s="126" customFormat="1" ht="13.5" thickBot="1" x14ac:dyDescent="0.25">
      <c r="A9" s="290" t="str">
        <f>'SO 301 G2070122 Pol'!B83</f>
        <v>8</v>
      </c>
      <c r="B9" s="62" t="str">
        <f>'SO 301 G2070122 Pol'!C83</f>
        <v>Trubní vedení</v>
      </c>
      <c r="D9" s="203"/>
      <c r="E9" s="291">
        <f>'SO 301 G2070122 Pol'!BA92</f>
        <v>0</v>
      </c>
      <c r="F9" s="292">
        <f>'SO 301 G2070122 Pol'!BB92</f>
        <v>0</v>
      </c>
      <c r="G9" s="292">
        <f>'SO 301 G2070122 Pol'!BC92</f>
        <v>0</v>
      </c>
      <c r="H9" s="292">
        <f>'SO 301 G2070122 Pol'!BD92</f>
        <v>0</v>
      </c>
      <c r="I9" s="293">
        <f>'SO 301 G2070122 Pol'!BE92</f>
        <v>0</v>
      </c>
    </row>
    <row r="10" spans="1:57" s="14" customFormat="1" ht="13.5" thickBot="1" x14ac:dyDescent="0.25">
      <c r="A10" s="204"/>
      <c r="B10" s="205" t="s">
        <v>81</v>
      </c>
      <c r="C10" s="205"/>
      <c r="D10" s="206"/>
      <c r="E10" s="207">
        <f>SUM(E7:E9)</f>
        <v>0</v>
      </c>
      <c r="F10" s="208">
        <f>SUM(F7:F9)</f>
        <v>0</v>
      </c>
      <c r="G10" s="208">
        <f>SUM(G7:G9)</f>
        <v>0</v>
      </c>
      <c r="H10" s="208">
        <f>SUM(H7:H9)</f>
        <v>0</v>
      </c>
      <c r="I10" s="209">
        <f>SUM(I7:I9)</f>
        <v>0</v>
      </c>
    </row>
    <row r="11" spans="1:57" x14ac:dyDescent="0.2">
      <c r="A11" s="126"/>
      <c r="B11" s="126"/>
      <c r="C11" s="126"/>
      <c r="D11" s="126"/>
      <c r="E11" s="126"/>
      <c r="F11" s="126"/>
      <c r="G11" s="126"/>
      <c r="H11" s="126"/>
      <c r="I11" s="126"/>
    </row>
    <row r="12" spans="1:57" ht="19.5" customHeight="1" x14ac:dyDescent="0.25">
      <c r="A12" s="195" t="s">
        <v>82</v>
      </c>
      <c r="B12" s="195"/>
      <c r="C12" s="195"/>
      <c r="D12" s="195"/>
      <c r="E12" s="195"/>
      <c r="F12" s="195"/>
      <c r="G12" s="210"/>
      <c r="H12" s="195"/>
      <c r="I12" s="195"/>
      <c r="BA12" s="132"/>
      <c r="BB12" s="132"/>
      <c r="BC12" s="132"/>
      <c r="BD12" s="132"/>
      <c r="BE12" s="132"/>
    </row>
    <row r="13" spans="1:57" ht="13.5" thickBot="1" x14ac:dyDescent="0.25"/>
    <row r="14" spans="1:57" x14ac:dyDescent="0.2">
      <c r="A14" s="161" t="s">
        <v>83</v>
      </c>
      <c r="B14" s="162"/>
      <c r="C14" s="162"/>
      <c r="D14" s="211"/>
      <c r="E14" s="212" t="s">
        <v>84</v>
      </c>
      <c r="F14" s="213" t="s">
        <v>13</v>
      </c>
      <c r="G14" s="214" t="s">
        <v>85</v>
      </c>
      <c r="H14" s="215"/>
      <c r="I14" s="216" t="s">
        <v>84</v>
      </c>
    </row>
    <row r="15" spans="1:57" x14ac:dyDescent="0.2">
      <c r="A15" s="155"/>
      <c r="B15" s="146"/>
      <c r="C15" s="146"/>
      <c r="D15" s="217"/>
      <c r="E15" s="218"/>
      <c r="F15" s="219"/>
      <c r="G15" s="220">
        <f>CHOOSE(BA15+1,E10+F10,E10+F10+H10,E10+F10+G10+H10,E10,F10,H10,G10,H10+G10,0)</f>
        <v>0</v>
      </c>
      <c r="H15" s="221"/>
      <c r="I15" s="222">
        <f>E15+F15*G15/100</f>
        <v>0</v>
      </c>
      <c r="BA15" s="1">
        <v>8</v>
      </c>
    </row>
    <row r="16" spans="1:57" ht="13.5" thickBot="1" x14ac:dyDescent="0.25">
      <c r="A16" s="223"/>
      <c r="B16" s="224" t="s">
        <v>86</v>
      </c>
      <c r="C16" s="225"/>
      <c r="D16" s="226"/>
      <c r="E16" s="227"/>
      <c r="F16" s="228"/>
      <c r="G16" s="228"/>
      <c r="H16" s="321">
        <f>SUM(I15:I15)</f>
        <v>0</v>
      </c>
      <c r="I16" s="322"/>
    </row>
    <row r="18" spans="2:9" x14ac:dyDescent="0.2">
      <c r="B18" s="14"/>
      <c r="F18" s="229"/>
      <c r="G18" s="230"/>
      <c r="H18" s="230"/>
      <c r="I18" s="46"/>
    </row>
    <row r="19" spans="2:9" x14ac:dyDescent="0.2">
      <c r="F19" s="229"/>
      <c r="G19" s="230"/>
      <c r="H19" s="230"/>
      <c r="I19" s="46"/>
    </row>
    <row r="20" spans="2:9" x14ac:dyDescent="0.2">
      <c r="F20" s="229"/>
      <c r="G20" s="230"/>
      <c r="H20" s="230"/>
      <c r="I20" s="46"/>
    </row>
    <row r="21" spans="2:9" x14ac:dyDescent="0.2">
      <c r="F21" s="229"/>
      <c r="G21" s="230"/>
      <c r="H21" s="230"/>
      <c r="I21" s="46"/>
    </row>
    <row r="22" spans="2:9" x14ac:dyDescent="0.2">
      <c r="F22" s="229"/>
      <c r="G22" s="230"/>
      <c r="H22" s="230"/>
      <c r="I22" s="46"/>
    </row>
    <row r="23" spans="2:9" x14ac:dyDescent="0.2">
      <c r="F23" s="229"/>
      <c r="G23" s="230"/>
      <c r="H23" s="230"/>
      <c r="I23" s="46"/>
    </row>
    <row r="24" spans="2:9" x14ac:dyDescent="0.2">
      <c r="F24" s="229"/>
      <c r="G24" s="230"/>
      <c r="H24" s="230"/>
      <c r="I24" s="46"/>
    </row>
    <row r="25" spans="2:9" x14ac:dyDescent="0.2">
      <c r="F25" s="229"/>
      <c r="G25" s="230"/>
      <c r="H25" s="230"/>
      <c r="I25" s="46"/>
    </row>
    <row r="26" spans="2:9" x14ac:dyDescent="0.2">
      <c r="F26" s="229"/>
      <c r="G26" s="230"/>
      <c r="H26" s="230"/>
      <c r="I26" s="46"/>
    </row>
    <row r="27" spans="2:9" x14ac:dyDescent="0.2">
      <c r="F27" s="229"/>
      <c r="G27" s="230"/>
      <c r="H27" s="230"/>
      <c r="I27" s="46"/>
    </row>
    <row r="28" spans="2:9" x14ac:dyDescent="0.2">
      <c r="F28" s="229"/>
      <c r="G28" s="230"/>
      <c r="H28" s="230"/>
      <c r="I28" s="46"/>
    </row>
    <row r="29" spans="2:9" x14ac:dyDescent="0.2">
      <c r="F29" s="229"/>
      <c r="G29" s="230"/>
      <c r="H29" s="230"/>
      <c r="I29" s="46"/>
    </row>
    <row r="30" spans="2:9" x14ac:dyDescent="0.2">
      <c r="F30" s="229"/>
      <c r="G30" s="230"/>
      <c r="H30" s="230"/>
      <c r="I30" s="46"/>
    </row>
    <row r="31" spans="2:9" x14ac:dyDescent="0.2">
      <c r="F31" s="229"/>
      <c r="G31" s="230"/>
      <c r="H31" s="230"/>
      <c r="I31" s="46"/>
    </row>
    <row r="32" spans="2:9" x14ac:dyDescent="0.2">
      <c r="F32" s="229"/>
      <c r="G32" s="230"/>
      <c r="H32" s="230"/>
      <c r="I32" s="46"/>
    </row>
    <row r="33" spans="6:9" x14ac:dyDescent="0.2">
      <c r="F33" s="229"/>
      <c r="G33" s="230"/>
      <c r="H33" s="230"/>
      <c r="I33" s="46"/>
    </row>
    <row r="34" spans="6:9" x14ac:dyDescent="0.2">
      <c r="F34" s="229"/>
      <c r="G34" s="230"/>
      <c r="H34" s="230"/>
      <c r="I34" s="46"/>
    </row>
    <row r="35" spans="6:9" x14ac:dyDescent="0.2">
      <c r="F35" s="229"/>
      <c r="G35" s="230"/>
      <c r="H35" s="230"/>
      <c r="I35" s="46"/>
    </row>
    <row r="36" spans="6:9" x14ac:dyDescent="0.2">
      <c r="F36" s="229"/>
      <c r="G36" s="230"/>
      <c r="H36" s="230"/>
      <c r="I36" s="46"/>
    </row>
    <row r="37" spans="6:9" x14ac:dyDescent="0.2">
      <c r="F37" s="229"/>
      <c r="G37" s="230"/>
      <c r="H37" s="230"/>
      <c r="I37" s="46"/>
    </row>
    <row r="38" spans="6:9" x14ac:dyDescent="0.2">
      <c r="F38" s="229"/>
      <c r="G38" s="230"/>
      <c r="H38" s="230"/>
      <c r="I38" s="46"/>
    </row>
    <row r="39" spans="6:9" x14ac:dyDescent="0.2">
      <c r="F39" s="229"/>
      <c r="G39" s="230"/>
      <c r="H39" s="230"/>
      <c r="I39" s="46"/>
    </row>
    <row r="40" spans="6:9" x14ac:dyDescent="0.2">
      <c r="F40" s="229"/>
      <c r="G40" s="230"/>
      <c r="H40" s="230"/>
      <c r="I40" s="46"/>
    </row>
    <row r="41" spans="6:9" x14ac:dyDescent="0.2">
      <c r="F41" s="229"/>
      <c r="G41" s="230"/>
      <c r="H41" s="230"/>
      <c r="I41" s="46"/>
    </row>
    <row r="42" spans="6:9" x14ac:dyDescent="0.2">
      <c r="F42" s="229"/>
      <c r="G42" s="230"/>
      <c r="H42" s="230"/>
      <c r="I42" s="46"/>
    </row>
    <row r="43" spans="6:9" x14ac:dyDescent="0.2">
      <c r="F43" s="229"/>
      <c r="G43" s="230"/>
      <c r="H43" s="230"/>
      <c r="I43" s="46"/>
    </row>
    <row r="44" spans="6:9" x14ac:dyDescent="0.2">
      <c r="F44" s="229"/>
      <c r="G44" s="230"/>
      <c r="H44" s="230"/>
      <c r="I44" s="46"/>
    </row>
    <row r="45" spans="6:9" x14ac:dyDescent="0.2">
      <c r="F45" s="229"/>
      <c r="G45" s="230"/>
      <c r="H45" s="230"/>
      <c r="I45" s="46"/>
    </row>
    <row r="46" spans="6:9" x14ac:dyDescent="0.2">
      <c r="F46" s="229"/>
      <c r="G46" s="230"/>
      <c r="H46" s="230"/>
      <c r="I46" s="46"/>
    </row>
    <row r="47" spans="6:9" x14ac:dyDescent="0.2">
      <c r="F47" s="229"/>
      <c r="G47" s="230"/>
      <c r="H47" s="230"/>
      <c r="I47" s="46"/>
    </row>
    <row r="48" spans="6:9" x14ac:dyDescent="0.2">
      <c r="F48" s="229"/>
      <c r="G48" s="230"/>
      <c r="H48" s="230"/>
      <c r="I48" s="46"/>
    </row>
    <row r="49" spans="6:9" x14ac:dyDescent="0.2">
      <c r="F49" s="229"/>
      <c r="G49" s="230"/>
      <c r="H49" s="230"/>
      <c r="I49" s="46"/>
    </row>
    <row r="50" spans="6:9" x14ac:dyDescent="0.2">
      <c r="F50" s="229"/>
      <c r="G50" s="230"/>
      <c r="H50" s="230"/>
      <c r="I50" s="46"/>
    </row>
    <row r="51" spans="6:9" x14ac:dyDescent="0.2">
      <c r="F51" s="229"/>
      <c r="G51" s="230"/>
      <c r="H51" s="230"/>
      <c r="I51" s="46"/>
    </row>
    <row r="52" spans="6:9" x14ac:dyDescent="0.2">
      <c r="F52" s="229"/>
      <c r="G52" s="230"/>
      <c r="H52" s="230"/>
      <c r="I52" s="46"/>
    </row>
    <row r="53" spans="6:9" x14ac:dyDescent="0.2">
      <c r="F53" s="229"/>
      <c r="G53" s="230"/>
      <c r="H53" s="230"/>
      <c r="I53" s="46"/>
    </row>
    <row r="54" spans="6:9" x14ac:dyDescent="0.2">
      <c r="F54" s="229"/>
      <c r="G54" s="230"/>
      <c r="H54" s="230"/>
      <c r="I54" s="46"/>
    </row>
    <row r="55" spans="6:9" x14ac:dyDescent="0.2">
      <c r="F55" s="229"/>
      <c r="G55" s="230"/>
      <c r="H55" s="230"/>
      <c r="I55" s="46"/>
    </row>
    <row r="56" spans="6:9" x14ac:dyDescent="0.2">
      <c r="F56" s="229"/>
      <c r="G56" s="230"/>
      <c r="H56" s="230"/>
      <c r="I56" s="46"/>
    </row>
    <row r="57" spans="6:9" x14ac:dyDescent="0.2">
      <c r="F57" s="229"/>
      <c r="G57" s="230"/>
      <c r="H57" s="230"/>
      <c r="I57" s="46"/>
    </row>
    <row r="58" spans="6:9" x14ac:dyDescent="0.2">
      <c r="F58" s="229"/>
      <c r="G58" s="230"/>
      <c r="H58" s="230"/>
      <c r="I58" s="46"/>
    </row>
    <row r="59" spans="6:9" x14ac:dyDescent="0.2">
      <c r="F59" s="229"/>
      <c r="G59" s="230"/>
      <c r="H59" s="230"/>
      <c r="I59" s="46"/>
    </row>
    <row r="60" spans="6:9" x14ac:dyDescent="0.2">
      <c r="F60" s="229"/>
      <c r="G60" s="230"/>
      <c r="H60" s="230"/>
      <c r="I60" s="46"/>
    </row>
    <row r="61" spans="6:9" x14ac:dyDescent="0.2">
      <c r="F61" s="229"/>
      <c r="G61" s="230"/>
      <c r="H61" s="230"/>
      <c r="I61" s="46"/>
    </row>
    <row r="62" spans="6:9" x14ac:dyDescent="0.2">
      <c r="F62" s="229"/>
      <c r="G62" s="230"/>
      <c r="H62" s="230"/>
      <c r="I62" s="46"/>
    </row>
    <row r="63" spans="6:9" x14ac:dyDescent="0.2">
      <c r="F63" s="229"/>
      <c r="G63" s="230"/>
      <c r="H63" s="230"/>
      <c r="I63" s="46"/>
    </row>
    <row r="64" spans="6:9" x14ac:dyDescent="0.2">
      <c r="F64" s="229"/>
      <c r="G64" s="230"/>
      <c r="H64" s="230"/>
      <c r="I64" s="46"/>
    </row>
    <row r="65" spans="6:9" x14ac:dyDescent="0.2">
      <c r="F65" s="229"/>
      <c r="G65" s="230"/>
      <c r="H65" s="230"/>
      <c r="I65" s="46"/>
    </row>
    <row r="66" spans="6:9" x14ac:dyDescent="0.2">
      <c r="F66" s="229"/>
      <c r="G66" s="230"/>
      <c r="H66" s="230"/>
      <c r="I66" s="46"/>
    </row>
    <row r="67" spans="6:9" x14ac:dyDescent="0.2">
      <c r="F67" s="229"/>
      <c r="G67" s="230"/>
      <c r="H67" s="230"/>
      <c r="I67" s="46"/>
    </row>
  </sheetData>
  <mergeCells count="4">
    <mergeCell ref="A1:B1"/>
    <mergeCell ref="A2:B2"/>
    <mergeCell ref="G2:I2"/>
    <mergeCell ref="H16:I1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65"/>
  <sheetViews>
    <sheetView view="pageBreakPreview" topLeftCell="A51" zoomScale="85" zoomScaleNormal="100" zoomScaleSheetLayoutView="85" workbookViewId="0">
      <selection activeCell="L15" sqref="L15"/>
    </sheetView>
  </sheetViews>
  <sheetFormatPr defaultRowHeight="12.75" x14ac:dyDescent="0.2"/>
  <cols>
    <col min="1" max="1" width="4.42578125" style="231" customWidth="1"/>
    <col min="2" max="2" width="11.5703125" style="231" customWidth="1"/>
    <col min="3" max="3" width="40.42578125" style="231" customWidth="1"/>
    <col min="4" max="4" width="10.7109375" style="231" customWidth="1"/>
    <col min="5" max="5" width="8.5703125" style="239" customWidth="1"/>
    <col min="6" max="6" width="9.85546875" style="231" customWidth="1"/>
    <col min="7" max="7" width="13.85546875" style="231" customWidth="1"/>
    <col min="8" max="8" width="11.7109375" style="231" hidden="1" customWidth="1"/>
    <col min="9" max="9" width="11.5703125" style="231" hidden="1" customWidth="1"/>
    <col min="10" max="10" width="11" style="231" hidden="1" customWidth="1"/>
    <col min="11" max="11" width="10.42578125" style="231" hidden="1" customWidth="1"/>
    <col min="12" max="12" width="75.42578125" style="231" customWidth="1"/>
    <col min="13" max="13" width="45.28515625" style="231" customWidth="1"/>
    <col min="14" max="16384" width="9.140625" style="231"/>
  </cols>
  <sheetData>
    <row r="1" spans="1:80" ht="15.75" x14ac:dyDescent="0.25">
      <c r="A1" s="325" t="s">
        <v>87</v>
      </c>
      <c r="B1" s="325"/>
      <c r="C1" s="325"/>
      <c r="D1" s="325"/>
      <c r="E1" s="325"/>
      <c r="F1" s="325"/>
      <c r="G1" s="325"/>
    </row>
    <row r="2" spans="1:80" ht="14.25" customHeight="1" thickBot="1" x14ac:dyDescent="0.25">
      <c r="B2" s="232"/>
      <c r="C2" s="233"/>
      <c r="D2" s="233"/>
      <c r="E2" s="234"/>
      <c r="F2" s="233"/>
      <c r="G2" s="233"/>
    </row>
    <row r="3" spans="1:80" ht="13.5" thickTop="1" x14ac:dyDescent="0.2">
      <c r="A3" s="314" t="s">
        <v>3</v>
      </c>
      <c r="B3" s="315"/>
      <c r="C3" s="185" t="s">
        <v>106</v>
      </c>
      <c r="D3" s="186"/>
      <c r="E3" s="235" t="s">
        <v>88</v>
      </c>
      <c r="F3" s="236" t="str">
        <f>'SO 301 G2070122 Rek'!H1</f>
        <v>G2070/12/2</v>
      </c>
      <c r="G3" s="237"/>
    </row>
    <row r="4" spans="1:80" ht="13.5" thickBot="1" x14ac:dyDescent="0.25">
      <c r="A4" s="326" t="s">
        <v>78</v>
      </c>
      <c r="B4" s="317"/>
      <c r="C4" s="191" t="s">
        <v>583</v>
      </c>
      <c r="D4" s="192"/>
      <c r="E4" s="327" t="str">
        <f>'SO 301 G2070122 Rek'!G2</f>
        <v>Retence vody,zasakovací průlehy s ochr.valy</v>
      </c>
      <c r="F4" s="328"/>
      <c r="G4" s="329"/>
    </row>
    <row r="5" spans="1:80" ht="13.5" thickTop="1" x14ac:dyDescent="0.2">
      <c r="A5" s="238"/>
      <c r="G5" s="240"/>
    </row>
    <row r="6" spans="1:80" ht="27" customHeight="1" x14ac:dyDescent="0.2">
      <c r="A6" s="241" t="s">
        <v>89</v>
      </c>
      <c r="B6" s="242" t="s">
        <v>90</v>
      </c>
      <c r="C6" s="242" t="s">
        <v>91</v>
      </c>
      <c r="D6" s="242" t="s">
        <v>92</v>
      </c>
      <c r="E6" s="243" t="s">
        <v>93</v>
      </c>
      <c r="F6" s="242" t="s">
        <v>94</v>
      </c>
      <c r="G6" s="244" t="s">
        <v>95</v>
      </c>
      <c r="H6" s="245" t="s">
        <v>96</v>
      </c>
      <c r="I6" s="245" t="s">
        <v>97</v>
      </c>
      <c r="J6" s="245" t="s">
        <v>98</v>
      </c>
      <c r="K6" s="245" t="s">
        <v>99</v>
      </c>
    </row>
    <row r="7" spans="1:80" x14ac:dyDescent="0.2">
      <c r="A7" s="246" t="s">
        <v>100</v>
      </c>
      <c r="B7" s="247" t="s">
        <v>101</v>
      </c>
      <c r="C7" s="248" t="s">
        <v>102</v>
      </c>
      <c r="D7" s="249"/>
      <c r="E7" s="250"/>
      <c r="F7" s="250"/>
      <c r="G7" s="251"/>
      <c r="H7" s="252"/>
      <c r="I7" s="253"/>
      <c r="J7" s="254"/>
      <c r="K7" s="255"/>
      <c r="O7" s="256"/>
    </row>
    <row r="8" spans="1:80" ht="22.5" x14ac:dyDescent="0.2">
      <c r="A8" s="257">
        <v>1</v>
      </c>
      <c r="B8" s="258" t="s">
        <v>112</v>
      </c>
      <c r="C8" s="259" t="s">
        <v>113</v>
      </c>
      <c r="D8" s="260" t="s">
        <v>114</v>
      </c>
      <c r="E8" s="261">
        <v>10825</v>
      </c>
      <c r="F8" s="261"/>
      <c r="G8" s="262"/>
      <c r="H8" s="263">
        <v>0</v>
      </c>
      <c r="I8" s="264">
        <f>E8*H8</f>
        <v>0</v>
      </c>
      <c r="J8" s="263">
        <v>0</v>
      </c>
      <c r="K8" s="264">
        <f>E8*J8</f>
        <v>0</v>
      </c>
      <c r="O8" s="256"/>
      <c r="CA8" s="256"/>
      <c r="CB8" s="256"/>
    </row>
    <row r="9" spans="1:80" x14ac:dyDescent="0.2">
      <c r="A9" s="265"/>
      <c r="B9" s="268"/>
      <c r="C9" s="323" t="s">
        <v>115</v>
      </c>
      <c r="D9" s="324"/>
      <c r="E9" s="269">
        <v>1580</v>
      </c>
      <c r="F9" s="270"/>
      <c r="G9" s="271"/>
      <c r="H9" s="272"/>
      <c r="I9" s="266"/>
      <c r="J9" s="273"/>
      <c r="K9" s="266"/>
      <c r="M9" s="267"/>
      <c r="O9" s="256"/>
    </row>
    <row r="10" spans="1:80" x14ac:dyDescent="0.2">
      <c r="A10" s="265"/>
      <c r="B10" s="268"/>
      <c r="C10" s="323" t="s">
        <v>116</v>
      </c>
      <c r="D10" s="324"/>
      <c r="E10" s="269">
        <v>2720</v>
      </c>
      <c r="F10" s="270"/>
      <c r="G10" s="271"/>
      <c r="H10" s="272"/>
      <c r="I10" s="266"/>
      <c r="J10" s="273"/>
      <c r="K10" s="266"/>
      <c r="M10" s="267"/>
      <c r="O10" s="256"/>
    </row>
    <row r="11" spans="1:80" x14ac:dyDescent="0.2">
      <c r="A11" s="265"/>
      <c r="B11" s="268"/>
      <c r="C11" s="323" t="s">
        <v>117</v>
      </c>
      <c r="D11" s="324"/>
      <c r="E11" s="269">
        <v>3270</v>
      </c>
      <c r="F11" s="270"/>
      <c r="G11" s="271"/>
      <c r="H11" s="272"/>
      <c r="I11" s="266"/>
      <c r="J11" s="273"/>
      <c r="K11" s="266"/>
      <c r="M11" s="267"/>
      <c r="O11" s="256"/>
    </row>
    <row r="12" spans="1:80" x14ac:dyDescent="0.2">
      <c r="A12" s="265"/>
      <c r="B12" s="268"/>
      <c r="C12" s="323" t="s">
        <v>118</v>
      </c>
      <c r="D12" s="324"/>
      <c r="E12" s="269">
        <v>1200</v>
      </c>
      <c r="F12" s="270"/>
      <c r="G12" s="271"/>
      <c r="H12" s="272"/>
      <c r="I12" s="266"/>
      <c r="J12" s="273"/>
      <c r="K12" s="266"/>
      <c r="M12" s="267"/>
      <c r="O12" s="256"/>
    </row>
    <row r="13" spans="1:80" x14ac:dyDescent="0.2">
      <c r="A13" s="265"/>
      <c r="B13" s="268"/>
      <c r="C13" s="323" t="s">
        <v>119</v>
      </c>
      <c r="D13" s="324"/>
      <c r="E13" s="269">
        <v>2055</v>
      </c>
      <c r="F13" s="270"/>
      <c r="G13" s="271"/>
      <c r="H13" s="272"/>
      <c r="I13" s="266"/>
      <c r="J13" s="273"/>
      <c r="K13" s="266"/>
      <c r="M13" s="267"/>
      <c r="O13" s="256"/>
    </row>
    <row r="14" spans="1:80" ht="22.5" x14ac:dyDescent="0.2">
      <c r="A14" s="257">
        <v>2</v>
      </c>
      <c r="B14" s="258" t="s">
        <v>120</v>
      </c>
      <c r="C14" s="259" t="s">
        <v>121</v>
      </c>
      <c r="D14" s="260" t="s">
        <v>114</v>
      </c>
      <c r="E14" s="261">
        <v>483</v>
      </c>
      <c r="F14" s="261"/>
      <c r="G14" s="262"/>
      <c r="H14" s="263">
        <v>0</v>
      </c>
      <c r="I14" s="264">
        <f>E14*H14</f>
        <v>0</v>
      </c>
      <c r="J14" s="263">
        <v>0</v>
      </c>
      <c r="K14" s="264">
        <f>E14*J14</f>
        <v>0</v>
      </c>
      <c r="O14" s="256"/>
      <c r="CA14" s="256"/>
      <c r="CB14" s="256"/>
    </row>
    <row r="15" spans="1:80" x14ac:dyDescent="0.2">
      <c r="A15" s="265"/>
      <c r="B15" s="268"/>
      <c r="C15" s="323" t="s">
        <v>122</v>
      </c>
      <c r="D15" s="324"/>
      <c r="E15" s="269">
        <v>210</v>
      </c>
      <c r="F15" s="270"/>
      <c r="G15" s="271"/>
      <c r="H15" s="272"/>
      <c r="I15" s="266"/>
      <c r="J15" s="273"/>
      <c r="K15" s="266"/>
      <c r="M15" s="267"/>
      <c r="O15" s="256"/>
    </row>
    <row r="16" spans="1:80" x14ac:dyDescent="0.2">
      <c r="A16" s="265"/>
      <c r="B16" s="268"/>
      <c r="C16" s="323" t="s">
        <v>123</v>
      </c>
      <c r="D16" s="324"/>
      <c r="E16" s="269">
        <v>273</v>
      </c>
      <c r="F16" s="270"/>
      <c r="G16" s="271"/>
      <c r="H16" s="272"/>
      <c r="I16" s="266"/>
      <c r="J16" s="273"/>
      <c r="K16" s="266"/>
      <c r="M16" s="267"/>
      <c r="O16" s="256"/>
    </row>
    <row r="17" spans="1:80" ht="22.5" x14ac:dyDescent="0.2">
      <c r="A17" s="257">
        <v>3</v>
      </c>
      <c r="B17" s="258" t="s">
        <v>124</v>
      </c>
      <c r="C17" s="259" t="s">
        <v>125</v>
      </c>
      <c r="D17" s="260" t="s">
        <v>114</v>
      </c>
      <c r="E17" s="261">
        <v>717</v>
      </c>
      <c r="F17" s="261"/>
      <c r="G17" s="262"/>
      <c r="H17" s="263">
        <v>0</v>
      </c>
      <c r="I17" s="264">
        <f>E17*H17</f>
        <v>0</v>
      </c>
      <c r="J17" s="263">
        <v>0</v>
      </c>
      <c r="K17" s="264">
        <f>E17*J17</f>
        <v>0</v>
      </c>
      <c r="O17" s="256"/>
      <c r="CA17" s="256"/>
      <c r="CB17" s="256"/>
    </row>
    <row r="18" spans="1:80" x14ac:dyDescent="0.2">
      <c r="A18" s="265"/>
      <c r="B18" s="268"/>
      <c r="C18" s="323" t="s">
        <v>126</v>
      </c>
      <c r="D18" s="324"/>
      <c r="E18" s="269">
        <v>717</v>
      </c>
      <c r="F18" s="270"/>
      <c r="G18" s="271"/>
      <c r="H18" s="272"/>
      <c r="I18" s="266"/>
      <c r="J18" s="273"/>
      <c r="K18" s="266"/>
      <c r="M18" s="267"/>
      <c r="O18" s="256"/>
    </row>
    <row r="19" spans="1:80" ht="22.5" x14ac:dyDescent="0.2">
      <c r="A19" s="257">
        <v>4</v>
      </c>
      <c r="B19" s="258" t="s">
        <v>127</v>
      </c>
      <c r="C19" s="259" t="s">
        <v>128</v>
      </c>
      <c r="D19" s="260" t="s">
        <v>114</v>
      </c>
      <c r="E19" s="261">
        <v>1165</v>
      </c>
      <c r="F19" s="261"/>
      <c r="G19" s="262"/>
      <c r="H19" s="263">
        <v>0</v>
      </c>
      <c r="I19" s="264">
        <f>E19*H19</f>
        <v>0</v>
      </c>
      <c r="J19" s="263">
        <v>0</v>
      </c>
      <c r="K19" s="264">
        <f>E19*J19</f>
        <v>0</v>
      </c>
      <c r="O19" s="256"/>
      <c r="CA19" s="256"/>
      <c r="CB19" s="256"/>
    </row>
    <row r="20" spans="1:80" x14ac:dyDescent="0.2">
      <c r="A20" s="265"/>
      <c r="B20" s="268"/>
      <c r="C20" s="323" t="s">
        <v>129</v>
      </c>
      <c r="D20" s="324"/>
      <c r="E20" s="269">
        <v>1165</v>
      </c>
      <c r="F20" s="270"/>
      <c r="G20" s="271"/>
      <c r="H20" s="272"/>
      <c r="I20" s="266"/>
      <c r="J20" s="273"/>
      <c r="K20" s="266"/>
      <c r="M20" s="267"/>
      <c r="O20" s="256"/>
    </row>
    <row r="21" spans="1:80" ht="22.5" x14ac:dyDescent="0.2">
      <c r="A21" s="257">
        <v>5</v>
      </c>
      <c r="B21" s="258" t="s">
        <v>130</v>
      </c>
      <c r="C21" s="259" t="s">
        <v>131</v>
      </c>
      <c r="D21" s="260" t="s">
        <v>114</v>
      </c>
      <c r="E21" s="261">
        <v>4031.5</v>
      </c>
      <c r="F21" s="261"/>
      <c r="G21" s="262"/>
      <c r="H21" s="263">
        <v>0</v>
      </c>
      <c r="I21" s="264">
        <f>E21*H21</f>
        <v>0</v>
      </c>
      <c r="J21" s="263">
        <v>0</v>
      </c>
      <c r="K21" s="264">
        <f>E21*J21</f>
        <v>0</v>
      </c>
      <c r="O21" s="256"/>
      <c r="CA21" s="256"/>
      <c r="CB21" s="256"/>
    </row>
    <row r="22" spans="1:80" x14ac:dyDescent="0.2">
      <c r="A22" s="265"/>
      <c r="B22" s="268"/>
      <c r="C22" s="323" t="s">
        <v>132</v>
      </c>
      <c r="D22" s="324"/>
      <c r="E22" s="269">
        <v>474</v>
      </c>
      <c r="F22" s="270"/>
      <c r="G22" s="271"/>
      <c r="H22" s="272"/>
      <c r="I22" s="266"/>
      <c r="J22" s="273"/>
      <c r="K22" s="266"/>
      <c r="M22" s="267"/>
      <c r="O22" s="256"/>
    </row>
    <row r="23" spans="1:80" x14ac:dyDescent="0.2">
      <c r="A23" s="265"/>
      <c r="B23" s="268"/>
      <c r="C23" s="323" t="s">
        <v>133</v>
      </c>
      <c r="D23" s="324"/>
      <c r="E23" s="269">
        <v>283</v>
      </c>
      <c r="F23" s="270"/>
      <c r="G23" s="271"/>
      <c r="H23" s="272"/>
      <c r="I23" s="266"/>
      <c r="J23" s="273"/>
      <c r="K23" s="266"/>
      <c r="M23" s="267"/>
      <c r="O23" s="256"/>
    </row>
    <row r="24" spans="1:80" x14ac:dyDescent="0.2">
      <c r="A24" s="265"/>
      <c r="B24" s="268"/>
      <c r="C24" s="323" t="s">
        <v>134</v>
      </c>
      <c r="D24" s="324"/>
      <c r="E24" s="269">
        <v>816</v>
      </c>
      <c r="F24" s="270"/>
      <c r="G24" s="271"/>
      <c r="H24" s="272"/>
      <c r="I24" s="266"/>
      <c r="J24" s="273"/>
      <c r="K24" s="266"/>
      <c r="M24" s="267"/>
      <c r="O24" s="256"/>
    </row>
    <row r="25" spans="1:80" x14ac:dyDescent="0.2">
      <c r="A25" s="265"/>
      <c r="B25" s="268"/>
      <c r="C25" s="323" t="s">
        <v>135</v>
      </c>
      <c r="D25" s="324"/>
      <c r="E25" s="269">
        <v>981</v>
      </c>
      <c r="F25" s="270"/>
      <c r="G25" s="271"/>
      <c r="H25" s="272"/>
      <c r="I25" s="266"/>
      <c r="J25" s="273"/>
      <c r="K25" s="266"/>
      <c r="M25" s="267"/>
      <c r="O25" s="256"/>
    </row>
    <row r="26" spans="1:80" x14ac:dyDescent="0.2">
      <c r="A26" s="265"/>
      <c r="B26" s="268"/>
      <c r="C26" s="323" t="s">
        <v>136</v>
      </c>
      <c r="D26" s="324"/>
      <c r="E26" s="269">
        <v>491</v>
      </c>
      <c r="F26" s="270"/>
      <c r="G26" s="271"/>
      <c r="H26" s="272"/>
      <c r="I26" s="266"/>
      <c r="J26" s="273"/>
      <c r="K26" s="266"/>
      <c r="M26" s="267"/>
      <c r="O26" s="256"/>
    </row>
    <row r="27" spans="1:80" x14ac:dyDescent="0.2">
      <c r="A27" s="265"/>
      <c r="B27" s="268"/>
      <c r="C27" s="323" t="s">
        <v>137</v>
      </c>
      <c r="D27" s="324"/>
      <c r="E27" s="269">
        <v>360</v>
      </c>
      <c r="F27" s="270"/>
      <c r="G27" s="271"/>
      <c r="H27" s="272"/>
      <c r="I27" s="266"/>
      <c r="J27" s="273"/>
      <c r="K27" s="266"/>
      <c r="M27" s="267"/>
      <c r="O27" s="256"/>
    </row>
    <row r="28" spans="1:80" x14ac:dyDescent="0.2">
      <c r="A28" s="265"/>
      <c r="B28" s="268"/>
      <c r="C28" s="323" t="s">
        <v>138</v>
      </c>
      <c r="D28" s="324"/>
      <c r="E28" s="269">
        <v>10</v>
      </c>
      <c r="F28" s="270"/>
      <c r="G28" s="271"/>
      <c r="H28" s="272"/>
      <c r="I28" s="266"/>
      <c r="J28" s="273"/>
      <c r="K28" s="266"/>
      <c r="M28" s="267"/>
      <c r="O28" s="256"/>
    </row>
    <row r="29" spans="1:80" x14ac:dyDescent="0.2">
      <c r="A29" s="265"/>
      <c r="B29" s="268"/>
      <c r="C29" s="323" t="s">
        <v>139</v>
      </c>
      <c r="D29" s="324"/>
      <c r="E29" s="269">
        <v>616.5</v>
      </c>
      <c r="F29" s="270"/>
      <c r="G29" s="271"/>
      <c r="H29" s="272"/>
      <c r="I29" s="266"/>
      <c r="J29" s="273"/>
      <c r="K29" s="266"/>
      <c r="M29" s="267"/>
      <c r="O29" s="256"/>
    </row>
    <row r="30" spans="1:80" x14ac:dyDescent="0.2">
      <c r="A30" s="257">
        <v>6</v>
      </c>
      <c r="B30" s="258" t="s">
        <v>140</v>
      </c>
      <c r="C30" s="259" t="s">
        <v>141</v>
      </c>
      <c r="D30" s="260" t="s">
        <v>114</v>
      </c>
      <c r="E30" s="261">
        <v>4031.5</v>
      </c>
      <c r="F30" s="261"/>
      <c r="G30" s="262"/>
      <c r="H30" s="263">
        <v>0</v>
      </c>
      <c r="I30" s="264">
        <f>E30*H30</f>
        <v>0</v>
      </c>
      <c r="J30" s="263">
        <v>0</v>
      </c>
      <c r="K30" s="264">
        <f>E30*J30</f>
        <v>0</v>
      </c>
      <c r="O30" s="256"/>
      <c r="CA30" s="256"/>
      <c r="CB30" s="256"/>
    </row>
    <row r="31" spans="1:80" x14ac:dyDescent="0.2">
      <c r="A31" s="265"/>
      <c r="B31" s="268"/>
      <c r="C31" s="323" t="s">
        <v>132</v>
      </c>
      <c r="D31" s="324"/>
      <c r="E31" s="269">
        <v>474</v>
      </c>
      <c r="F31" s="270"/>
      <c r="G31" s="271"/>
      <c r="H31" s="272"/>
      <c r="I31" s="266"/>
      <c r="J31" s="273"/>
      <c r="K31" s="266"/>
      <c r="M31" s="267"/>
      <c r="O31" s="256"/>
    </row>
    <row r="32" spans="1:80" x14ac:dyDescent="0.2">
      <c r="A32" s="265"/>
      <c r="B32" s="268"/>
      <c r="C32" s="323" t="s">
        <v>142</v>
      </c>
      <c r="D32" s="324"/>
      <c r="E32" s="269">
        <v>816</v>
      </c>
      <c r="F32" s="270"/>
      <c r="G32" s="271"/>
      <c r="H32" s="272"/>
      <c r="I32" s="266"/>
      <c r="J32" s="273"/>
      <c r="K32" s="266"/>
      <c r="M32" s="267"/>
      <c r="O32" s="256"/>
    </row>
    <row r="33" spans="1:80" x14ac:dyDescent="0.2">
      <c r="A33" s="265"/>
      <c r="B33" s="268"/>
      <c r="C33" s="323" t="s">
        <v>143</v>
      </c>
      <c r="D33" s="324"/>
      <c r="E33" s="269">
        <v>981</v>
      </c>
      <c r="F33" s="270"/>
      <c r="G33" s="271"/>
      <c r="H33" s="272"/>
      <c r="I33" s="266"/>
      <c r="J33" s="273"/>
      <c r="K33" s="266"/>
      <c r="M33" s="267"/>
      <c r="O33" s="256"/>
    </row>
    <row r="34" spans="1:80" x14ac:dyDescent="0.2">
      <c r="A34" s="265"/>
      <c r="B34" s="268"/>
      <c r="C34" s="323" t="s">
        <v>144</v>
      </c>
      <c r="D34" s="324"/>
      <c r="E34" s="269">
        <v>360</v>
      </c>
      <c r="F34" s="270"/>
      <c r="G34" s="271"/>
      <c r="H34" s="272"/>
      <c r="I34" s="266"/>
      <c r="J34" s="273"/>
      <c r="K34" s="266"/>
      <c r="M34" s="267"/>
      <c r="O34" s="256"/>
    </row>
    <row r="35" spans="1:80" x14ac:dyDescent="0.2">
      <c r="A35" s="265"/>
      <c r="B35" s="268"/>
      <c r="C35" s="323" t="s">
        <v>145</v>
      </c>
      <c r="D35" s="324"/>
      <c r="E35" s="269">
        <v>616.5</v>
      </c>
      <c r="F35" s="270"/>
      <c r="G35" s="271"/>
      <c r="H35" s="272"/>
      <c r="I35" s="266"/>
      <c r="J35" s="273"/>
      <c r="K35" s="266"/>
      <c r="M35" s="267"/>
      <c r="O35" s="256"/>
    </row>
    <row r="36" spans="1:80" x14ac:dyDescent="0.2">
      <c r="A36" s="265"/>
      <c r="B36" s="268"/>
      <c r="C36" s="323" t="s">
        <v>133</v>
      </c>
      <c r="D36" s="324"/>
      <c r="E36" s="269">
        <v>283</v>
      </c>
      <c r="F36" s="270"/>
      <c r="G36" s="271"/>
      <c r="H36" s="272"/>
      <c r="I36" s="266"/>
      <c r="J36" s="273"/>
      <c r="K36" s="266"/>
      <c r="M36" s="267"/>
      <c r="O36" s="256"/>
    </row>
    <row r="37" spans="1:80" x14ac:dyDescent="0.2">
      <c r="A37" s="265"/>
      <c r="B37" s="268"/>
      <c r="C37" s="323" t="s">
        <v>146</v>
      </c>
      <c r="D37" s="324"/>
      <c r="E37" s="269">
        <v>491</v>
      </c>
      <c r="F37" s="270"/>
      <c r="G37" s="271"/>
      <c r="H37" s="272"/>
      <c r="I37" s="266"/>
      <c r="J37" s="273"/>
      <c r="K37" s="266"/>
      <c r="M37" s="267"/>
      <c r="O37" s="256"/>
    </row>
    <row r="38" spans="1:80" x14ac:dyDescent="0.2">
      <c r="A38" s="265"/>
      <c r="B38" s="268"/>
      <c r="C38" s="323" t="s">
        <v>147</v>
      </c>
      <c r="D38" s="324"/>
      <c r="E38" s="269">
        <v>10</v>
      </c>
      <c r="F38" s="270"/>
      <c r="G38" s="271"/>
      <c r="H38" s="272"/>
      <c r="I38" s="266"/>
      <c r="J38" s="273"/>
      <c r="K38" s="266"/>
      <c r="M38" s="267"/>
      <c r="O38" s="256"/>
    </row>
    <row r="39" spans="1:80" x14ac:dyDescent="0.2">
      <c r="A39" s="257">
        <v>7</v>
      </c>
      <c r="B39" s="258" t="s">
        <v>148</v>
      </c>
      <c r="C39" s="259" t="s">
        <v>149</v>
      </c>
      <c r="D39" s="260" t="s">
        <v>114</v>
      </c>
      <c r="E39" s="261">
        <v>2364</v>
      </c>
      <c r="F39" s="261"/>
      <c r="G39" s="262"/>
      <c r="H39" s="263">
        <v>0</v>
      </c>
      <c r="I39" s="264">
        <f>E39*H39</f>
        <v>0</v>
      </c>
      <c r="J39" s="263">
        <v>0</v>
      </c>
      <c r="K39" s="264">
        <f>E39*J39</f>
        <v>0</v>
      </c>
      <c r="O39" s="256"/>
      <c r="CA39" s="256"/>
      <c r="CB39" s="256"/>
    </row>
    <row r="40" spans="1:80" x14ac:dyDescent="0.2">
      <c r="A40" s="265"/>
      <c r="B40" s="268"/>
      <c r="C40" s="323" t="s">
        <v>150</v>
      </c>
      <c r="D40" s="324"/>
      <c r="E40" s="269">
        <v>306</v>
      </c>
      <c r="F40" s="270"/>
      <c r="G40" s="271"/>
      <c r="H40" s="272"/>
      <c r="I40" s="266"/>
      <c r="J40" s="273"/>
      <c r="K40" s="266"/>
      <c r="M40" s="267"/>
      <c r="O40" s="256"/>
    </row>
    <row r="41" spans="1:80" x14ac:dyDescent="0.2">
      <c r="A41" s="265"/>
      <c r="B41" s="268"/>
      <c r="C41" s="323" t="s">
        <v>151</v>
      </c>
      <c r="D41" s="324"/>
      <c r="E41" s="269">
        <v>434</v>
      </c>
      <c r="F41" s="270"/>
      <c r="G41" s="271"/>
      <c r="H41" s="272"/>
      <c r="I41" s="266"/>
      <c r="J41" s="273"/>
      <c r="K41" s="266"/>
      <c r="M41" s="267"/>
      <c r="O41" s="256"/>
    </row>
    <row r="42" spans="1:80" x14ac:dyDescent="0.2">
      <c r="A42" s="265"/>
      <c r="B42" s="268"/>
      <c r="C42" s="323" t="s">
        <v>152</v>
      </c>
      <c r="D42" s="324"/>
      <c r="E42" s="269">
        <v>674</v>
      </c>
      <c r="F42" s="270"/>
      <c r="G42" s="271"/>
      <c r="H42" s="272"/>
      <c r="I42" s="266"/>
      <c r="J42" s="273"/>
      <c r="K42" s="266"/>
      <c r="M42" s="267"/>
      <c r="O42" s="256"/>
    </row>
    <row r="43" spans="1:80" x14ac:dyDescent="0.2">
      <c r="A43" s="265"/>
      <c r="B43" s="268"/>
      <c r="C43" s="323" t="s">
        <v>153</v>
      </c>
      <c r="D43" s="324"/>
      <c r="E43" s="269">
        <v>687</v>
      </c>
      <c r="F43" s="270"/>
      <c r="G43" s="271"/>
      <c r="H43" s="272"/>
      <c r="I43" s="266"/>
      <c r="J43" s="273"/>
      <c r="K43" s="266"/>
      <c r="M43" s="267"/>
      <c r="O43" s="256"/>
    </row>
    <row r="44" spans="1:80" x14ac:dyDescent="0.2">
      <c r="A44" s="265"/>
      <c r="B44" s="268"/>
      <c r="C44" s="323" t="s">
        <v>154</v>
      </c>
      <c r="D44" s="324"/>
      <c r="E44" s="269">
        <v>263</v>
      </c>
      <c r="F44" s="270"/>
      <c r="G44" s="271"/>
      <c r="H44" s="272"/>
      <c r="I44" s="266"/>
      <c r="J44" s="273"/>
      <c r="K44" s="266"/>
      <c r="M44" s="267"/>
      <c r="O44" s="256"/>
    </row>
    <row r="45" spans="1:80" ht="22.5" x14ac:dyDescent="0.2">
      <c r="A45" s="257">
        <v>8</v>
      </c>
      <c r="B45" s="258" t="s">
        <v>155</v>
      </c>
      <c r="C45" s="259" t="s">
        <v>156</v>
      </c>
      <c r="D45" s="260" t="s">
        <v>157</v>
      </c>
      <c r="E45" s="261">
        <v>1426</v>
      </c>
      <c r="F45" s="261"/>
      <c r="G45" s="262"/>
      <c r="H45" s="263">
        <v>0</v>
      </c>
      <c r="I45" s="264">
        <f>E45*H45</f>
        <v>0</v>
      </c>
      <c r="J45" s="263">
        <v>0</v>
      </c>
      <c r="K45" s="264">
        <f>E45*J45</f>
        <v>0</v>
      </c>
      <c r="O45" s="256"/>
      <c r="CA45" s="256"/>
      <c r="CB45" s="256"/>
    </row>
    <row r="46" spans="1:80" x14ac:dyDescent="0.2">
      <c r="A46" s="265"/>
      <c r="B46" s="268"/>
      <c r="C46" s="323" t="s">
        <v>158</v>
      </c>
      <c r="D46" s="324"/>
      <c r="E46" s="269">
        <v>487</v>
      </c>
      <c r="F46" s="270"/>
      <c r="G46" s="271"/>
      <c r="H46" s="272"/>
      <c r="I46" s="266"/>
      <c r="J46" s="273"/>
      <c r="K46" s="266"/>
      <c r="M46" s="267"/>
      <c r="O46" s="256"/>
    </row>
    <row r="47" spans="1:80" x14ac:dyDescent="0.2">
      <c r="A47" s="265"/>
      <c r="B47" s="268"/>
      <c r="C47" s="323" t="s">
        <v>159</v>
      </c>
      <c r="D47" s="324"/>
      <c r="E47" s="269">
        <v>450</v>
      </c>
      <c r="F47" s="270"/>
      <c r="G47" s="271"/>
      <c r="H47" s="272"/>
      <c r="I47" s="266"/>
      <c r="J47" s="273"/>
      <c r="K47" s="266"/>
      <c r="M47" s="267"/>
      <c r="O47" s="256"/>
    </row>
    <row r="48" spans="1:80" x14ac:dyDescent="0.2">
      <c r="A48" s="265"/>
      <c r="B48" s="268"/>
      <c r="C48" s="323" t="s">
        <v>160</v>
      </c>
      <c r="D48" s="324"/>
      <c r="E48" s="269">
        <v>314</v>
      </c>
      <c r="F48" s="270"/>
      <c r="G48" s="271"/>
      <c r="H48" s="272"/>
      <c r="I48" s="266"/>
      <c r="J48" s="273"/>
      <c r="K48" s="266"/>
      <c r="M48" s="267"/>
      <c r="O48" s="256"/>
    </row>
    <row r="49" spans="1:80" x14ac:dyDescent="0.2">
      <c r="A49" s="265"/>
      <c r="B49" s="268"/>
      <c r="C49" s="323" t="s">
        <v>161</v>
      </c>
      <c r="D49" s="324"/>
      <c r="E49" s="269">
        <v>175</v>
      </c>
      <c r="F49" s="270"/>
      <c r="G49" s="271"/>
      <c r="H49" s="272"/>
      <c r="I49" s="266"/>
      <c r="J49" s="273"/>
      <c r="K49" s="266"/>
      <c r="M49" s="267"/>
      <c r="O49" s="256"/>
    </row>
    <row r="50" spans="1:80" ht="22.5" x14ac:dyDescent="0.2">
      <c r="A50" s="257">
        <v>9</v>
      </c>
      <c r="B50" s="258" t="s">
        <v>162</v>
      </c>
      <c r="C50" s="259" t="s">
        <v>163</v>
      </c>
      <c r="D50" s="260" t="s">
        <v>157</v>
      </c>
      <c r="E50" s="261">
        <v>727</v>
      </c>
      <c r="F50" s="261"/>
      <c r="G50" s="262"/>
      <c r="H50" s="263">
        <v>0</v>
      </c>
      <c r="I50" s="264">
        <f>E50*H50</f>
        <v>0</v>
      </c>
      <c r="J50" s="263">
        <v>0</v>
      </c>
      <c r="K50" s="264">
        <f>E50*J50</f>
        <v>0</v>
      </c>
      <c r="O50" s="256"/>
      <c r="CA50" s="256"/>
      <c r="CB50" s="256"/>
    </row>
    <row r="51" spans="1:80" x14ac:dyDescent="0.2">
      <c r="A51" s="265"/>
      <c r="B51" s="268"/>
      <c r="C51" s="323" t="s">
        <v>164</v>
      </c>
      <c r="D51" s="324"/>
      <c r="E51" s="269">
        <v>727</v>
      </c>
      <c r="F51" s="270"/>
      <c r="G51" s="271"/>
      <c r="H51" s="272"/>
      <c r="I51" s="266"/>
      <c r="J51" s="273"/>
      <c r="K51" s="266"/>
      <c r="M51" s="267"/>
      <c r="O51" s="256"/>
    </row>
    <row r="52" spans="1:80" x14ac:dyDescent="0.2">
      <c r="A52" s="257">
        <v>10</v>
      </c>
      <c r="B52" s="258" t="s">
        <v>165</v>
      </c>
      <c r="C52" s="259" t="s">
        <v>166</v>
      </c>
      <c r="D52" s="260" t="s">
        <v>157</v>
      </c>
      <c r="E52" s="261">
        <v>2153</v>
      </c>
      <c r="F52" s="261"/>
      <c r="G52" s="262"/>
      <c r="H52" s="263">
        <v>0</v>
      </c>
      <c r="I52" s="264">
        <f>E52*H52</f>
        <v>0</v>
      </c>
      <c r="J52" s="263">
        <v>0</v>
      </c>
      <c r="K52" s="264">
        <f>E52*J52</f>
        <v>0</v>
      </c>
      <c r="O52" s="256"/>
      <c r="CA52" s="256"/>
      <c r="CB52" s="256"/>
    </row>
    <row r="53" spans="1:80" x14ac:dyDescent="0.2">
      <c r="A53" s="265"/>
      <c r="B53" s="268"/>
      <c r="C53" s="323" t="s">
        <v>158</v>
      </c>
      <c r="D53" s="324"/>
      <c r="E53" s="269">
        <v>487</v>
      </c>
      <c r="F53" s="270"/>
      <c r="G53" s="271"/>
      <c r="H53" s="272"/>
      <c r="I53" s="266"/>
      <c r="J53" s="273"/>
      <c r="K53" s="266"/>
      <c r="M53" s="267"/>
      <c r="O53" s="256"/>
    </row>
    <row r="54" spans="1:80" x14ac:dyDescent="0.2">
      <c r="A54" s="265"/>
      <c r="B54" s="268"/>
      <c r="C54" s="323" t="s">
        <v>167</v>
      </c>
      <c r="D54" s="324"/>
      <c r="E54" s="269">
        <v>450</v>
      </c>
      <c r="F54" s="270"/>
      <c r="G54" s="271"/>
      <c r="H54" s="272"/>
      <c r="I54" s="266"/>
      <c r="J54" s="273"/>
      <c r="K54" s="266"/>
      <c r="M54" s="267"/>
      <c r="O54" s="256"/>
    </row>
    <row r="55" spans="1:80" x14ac:dyDescent="0.2">
      <c r="A55" s="265"/>
      <c r="B55" s="268"/>
      <c r="C55" s="323" t="s">
        <v>168</v>
      </c>
      <c r="D55" s="324"/>
      <c r="E55" s="269">
        <v>314</v>
      </c>
      <c r="F55" s="270"/>
      <c r="G55" s="271"/>
      <c r="H55" s="272"/>
      <c r="I55" s="266"/>
      <c r="J55" s="273"/>
      <c r="K55" s="266"/>
      <c r="M55" s="267"/>
      <c r="O55" s="256"/>
    </row>
    <row r="56" spans="1:80" x14ac:dyDescent="0.2">
      <c r="A56" s="265"/>
      <c r="B56" s="268"/>
      <c r="C56" s="323" t="s">
        <v>169</v>
      </c>
      <c r="D56" s="324"/>
      <c r="E56" s="269">
        <v>175</v>
      </c>
      <c r="F56" s="270"/>
      <c r="G56" s="271"/>
      <c r="H56" s="272"/>
      <c r="I56" s="266"/>
      <c r="J56" s="273"/>
      <c r="K56" s="266"/>
      <c r="M56" s="267"/>
      <c r="O56" s="256"/>
    </row>
    <row r="57" spans="1:80" x14ac:dyDescent="0.2">
      <c r="A57" s="265"/>
      <c r="B57" s="268"/>
      <c r="C57" s="323" t="s">
        <v>170</v>
      </c>
      <c r="D57" s="324"/>
      <c r="E57" s="269">
        <v>727</v>
      </c>
      <c r="F57" s="270"/>
      <c r="G57" s="271"/>
      <c r="H57" s="272"/>
      <c r="I57" s="266"/>
      <c r="J57" s="273"/>
      <c r="K57" s="266"/>
      <c r="M57" s="267"/>
      <c r="O57" s="256"/>
    </row>
    <row r="58" spans="1:80" x14ac:dyDescent="0.2">
      <c r="A58" s="257">
        <v>11</v>
      </c>
      <c r="B58" s="258" t="s">
        <v>171</v>
      </c>
      <c r="C58" s="259" t="s">
        <v>172</v>
      </c>
      <c r="D58" s="260" t="s">
        <v>157</v>
      </c>
      <c r="E58" s="261">
        <v>4964.8</v>
      </c>
      <c r="F58" s="261"/>
      <c r="G58" s="262"/>
      <c r="H58" s="263">
        <v>0</v>
      </c>
      <c r="I58" s="264">
        <f>E58*H58</f>
        <v>0</v>
      </c>
      <c r="J58" s="263">
        <v>0</v>
      </c>
      <c r="K58" s="264">
        <f>E58*J58</f>
        <v>0</v>
      </c>
      <c r="O58" s="256"/>
      <c r="CA58" s="256"/>
      <c r="CB58" s="256"/>
    </row>
    <row r="59" spans="1:80" x14ac:dyDescent="0.2">
      <c r="A59" s="265"/>
      <c r="B59" s="268"/>
      <c r="C59" s="323" t="s">
        <v>173</v>
      </c>
      <c r="D59" s="324"/>
      <c r="E59" s="269">
        <v>587.6</v>
      </c>
      <c r="F59" s="270"/>
      <c r="G59" s="271"/>
      <c r="H59" s="272"/>
      <c r="I59" s="266"/>
      <c r="J59" s="273"/>
      <c r="K59" s="266"/>
      <c r="M59" s="267"/>
      <c r="O59" s="256"/>
    </row>
    <row r="60" spans="1:80" x14ac:dyDescent="0.2">
      <c r="A60" s="265"/>
      <c r="B60" s="268"/>
      <c r="C60" s="323" t="s">
        <v>174</v>
      </c>
      <c r="D60" s="324"/>
      <c r="E60" s="269">
        <v>1457.5</v>
      </c>
      <c r="F60" s="270"/>
      <c r="G60" s="271"/>
      <c r="H60" s="272"/>
      <c r="I60" s="266"/>
      <c r="J60" s="273"/>
      <c r="K60" s="266"/>
      <c r="M60" s="267"/>
      <c r="O60" s="256"/>
    </row>
    <row r="61" spans="1:80" x14ac:dyDescent="0.2">
      <c r="A61" s="265"/>
      <c r="B61" s="268"/>
      <c r="C61" s="323" t="s">
        <v>175</v>
      </c>
      <c r="D61" s="324"/>
      <c r="E61" s="269">
        <v>2031.7</v>
      </c>
      <c r="F61" s="270"/>
      <c r="G61" s="271"/>
      <c r="H61" s="272"/>
      <c r="I61" s="266"/>
      <c r="J61" s="273"/>
      <c r="K61" s="266"/>
      <c r="M61" s="267"/>
      <c r="O61" s="256"/>
    </row>
    <row r="62" spans="1:80" x14ac:dyDescent="0.2">
      <c r="A62" s="265"/>
      <c r="B62" s="268"/>
      <c r="C62" s="323" t="s">
        <v>176</v>
      </c>
      <c r="D62" s="324"/>
      <c r="E62" s="269">
        <v>888</v>
      </c>
      <c r="F62" s="270"/>
      <c r="G62" s="271"/>
      <c r="H62" s="272"/>
      <c r="I62" s="266"/>
      <c r="J62" s="273"/>
      <c r="K62" s="266"/>
      <c r="M62" s="267"/>
      <c r="O62" s="256"/>
    </row>
    <row r="63" spans="1:80" x14ac:dyDescent="0.2">
      <c r="A63" s="257">
        <v>12</v>
      </c>
      <c r="B63" s="258" t="s">
        <v>177</v>
      </c>
      <c r="C63" s="259" t="s">
        <v>178</v>
      </c>
      <c r="D63" s="260" t="s">
        <v>157</v>
      </c>
      <c r="E63" s="261">
        <v>4491.3</v>
      </c>
      <c r="F63" s="261"/>
      <c r="G63" s="262"/>
      <c r="H63" s="263">
        <v>0</v>
      </c>
      <c r="I63" s="264">
        <f>E63*H63</f>
        <v>0</v>
      </c>
      <c r="J63" s="263">
        <v>0</v>
      </c>
      <c r="K63" s="264">
        <f>E63*J63</f>
        <v>0</v>
      </c>
      <c r="O63" s="256"/>
      <c r="CA63" s="256"/>
      <c r="CB63" s="256"/>
    </row>
    <row r="64" spans="1:80" x14ac:dyDescent="0.2">
      <c r="A64" s="265"/>
      <c r="B64" s="268"/>
      <c r="C64" s="323" t="s">
        <v>179</v>
      </c>
      <c r="D64" s="324"/>
      <c r="E64" s="269">
        <v>620.4</v>
      </c>
      <c r="F64" s="270"/>
      <c r="G64" s="271"/>
      <c r="H64" s="272"/>
      <c r="I64" s="266"/>
      <c r="J64" s="273"/>
      <c r="K64" s="266"/>
      <c r="M64" s="267"/>
      <c r="O64" s="256"/>
    </row>
    <row r="65" spans="1:80" x14ac:dyDescent="0.2">
      <c r="A65" s="265"/>
      <c r="B65" s="268"/>
      <c r="C65" s="323" t="s">
        <v>180</v>
      </c>
      <c r="D65" s="324"/>
      <c r="E65" s="269">
        <v>1039.5</v>
      </c>
      <c r="F65" s="270"/>
      <c r="G65" s="271"/>
      <c r="H65" s="272"/>
      <c r="I65" s="266"/>
      <c r="J65" s="273"/>
      <c r="K65" s="266"/>
      <c r="M65" s="267"/>
      <c r="O65" s="256"/>
    </row>
    <row r="66" spans="1:80" x14ac:dyDescent="0.2">
      <c r="A66" s="265"/>
      <c r="B66" s="268"/>
      <c r="C66" s="323" t="s">
        <v>181</v>
      </c>
      <c r="D66" s="324"/>
      <c r="E66" s="269">
        <v>1219.9000000000001</v>
      </c>
      <c r="F66" s="270"/>
      <c r="G66" s="271"/>
      <c r="H66" s="272"/>
      <c r="I66" s="266"/>
      <c r="J66" s="273"/>
      <c r="K66" s="266"/>
      <c r="M66" s="267"/>
      <c r="O66" s="256"/>
    </row>
    <row r="67" spans="1:80" x14ac:dyDescent="0.2">
      <c r="A67" s="265"/>
      <c r="B67" s="268"/>
      <c r="C67" s="323" t="s">
        <v>182</v>
      </c>
      <c r="D67" s="324"/>
      <c r="E67" s="269">
        <v>1127.5</v>
      </c>
      <c r="F67" s="270"/>
      <c r="G67" s="271"/>
      <c r="H67" s="272"/>
      <c r="I67" s="266"/>
      <c r="J67" s="273"/>
      <c r="K67" s="266"/>
      <c r="M67" s="267"/>
      <c r="O67" s="256"/>
    </row>
    <row r="68" spans="1:80" x14ac:dyDescent="0.2">
      <c r="A68" s="265"/>
      <c r="B68" s="268"/>
      <c r="C68" s="323" t="s">
        <v>183</v>
      </c>
      <c r="D68" s="324"/>
      <c r="E68" s="269">
        <v>484</v>
      </c>
      <c r="F68" s="270"/>
      <c r="G68" s="271"/>
      <c r="H68" s="272"/>
      <c r="I68" s="266"/>
      <c r="J68" s="273"/>
      <c r="K68" s="266"/>
      <c r="M68" s="267"/>
      <c r="O68" s="256"/>
    </row>
    <row r="69" spans="1:80" ht="22.5" x14ac:dyDescent="0.2">
      <c r="A69" s="257">
        <v>13</v>
      </c>
      <c r="B69" s="258" t="s">
        <v>184</v>
      </c>
      <c r="C69" s="259" t="s">
        <v>185</v>
      </c>
      <c r="D69" s="260" t="s">
        <v>157</v>
      </c>
      <c r="E69" s="261">
        <v>9535.9</v>
      </c>
      <c r="F69" s="261"/>
      <c r="G69" s="262"/>
      <c r="H69" s="263">
        <v>0</v>
      </c>
      <c r="I69" s="264">
        <f>E69*H69</f>
        <v>0</v>
      </c>
      <c r="J69" s="263">
        <v>0</v>
      </c>
      <c r="K69" s="264">
        <f>E69*J69</f>
        <v>0</v>
      </c>
      <c r="O69" s="256"/>
      <c r="CA69" s="256"/>
      <c r="CB69" s="256"/>
    </row>
    <row r="70" spans="1:80" x14ac:dyDescent="0.2">
      <c r="A70" s="265"/>
      <c r="B70" s="268"/>
      <c r="C70" s="323" t="s">
        <v>186</v>
      </c>
      <c r="D70" s="324"/>
      <c r="E70" s="269">
        <v>1199</v>
      </c>
      <c r="F70" s="270"/>
      <c r="G70" s="271"/>
      <c r="H70" s="272"/>
      <c r="I70" s="266"/>
      <c r="J70" s="273"/>
      <c r="K70" s="266"/>
      <c r="M70" s="267"/>
      <c r="O70" s="256"/>
    </row>
    <row r="71" spans="1:80" x14ac:dyDescent="0.2">
      <c r="A71" s="265"/>
      <c r="B71" s="268"/>
      <c r="C71" s="323" t="s">
        <v>187</v>
      </c>
      <c r="D71" s="324"/>
      <c r="E71" s="269">
        <v>2497</v>
      </c>
      <c r="F71" s="270"/>
      <c r="G71" s="271"/>
      <c r="H71" s="272"/>
      <c r="I71" s="266"/>
      <c r="J71" s="273"/>
      <c r="K71" s="266"/>
      <c r="M71" s="267"/>
      <c r="O71" s="256"/>
    </row>
    <row r="72" spans="1:80" x14ac:dyDescent="0.2">
      <c r="A72" s="265"/>
      <c r="B72" s="268"/>
      <c r="C72" s="323" t="s">
        <v>188</v>
      </c>
      <c r="D72" s="324"/>
      <c r="E72" s="269">
        <v>3251.6</v>
      </c>
      <c r="F72" s="270"/>
      <c r="G72" s="271"/>
      <c r="H72" s="272"/>
      <c r="I72" s="266"/>
      <c r="J72" s="273"/>
      <c r="K72" s="266"/>
      <c r="M72" s="267"/>
      <c r="O72" s="256"/>
    </row>
    <row r="73" spans="1:80" x14ac:dyDescent="0.2">
      <c r="A73" s="265"/>
      <c r="B73" s="268"/>
      <c r="C73" s="323" t="s">
        <v>189</v>
      </c>
      <c r="D73" s="324"/>
      <c r="E73" s="269">
        <v>1127.5</v>
      </c>
      <c r="F73" s="270"/>
      <c r="G73" s="271"/>
      <c r="H73" s="272"/>
      <c r="I73" s="266"/>
      <c r="J73" s="273"/>
      <c r="K73" s="266"/>
      <c r="M73" s="267"/>
      <c r="O73" s="256"/>
    </row>
    <row r="74" spans="1:80" x14ac:dyDescent="0.2">
      <c r="A74" s="265"/>
      <c r="B74" s="268"/>
      <c r="C74" s="323" t="s">
        <v>190</v>
      </c>
      <c r="D74" s="324"/>
      <c r="E74" s="269">
        <v>1460.8</v>
      </c>
      <c r="F74" s="270"/>
      <c r="G74" s="271"/>
      <c r="H74" s="272"/>
      <c r="I74" s="266"/>
      <c r="J74" s="273"/>
      <c r="K74" s="266"/>
      <c r="M74" s="267"/>
      <c r="O74" s="256"/>
    </row>
    <row r="75" spans="1:80" x14ac:dyDescent="0.2">
      <c r="A75" s="274"/>
      <c r="B75" s="275" t="s">
        <v>103</v>
      </c>
      <c r="C75" s="276" t="s">
        <v>111</v>
      </c>
      <c r="D75" s="277"/>
      <c r="E75" s="278"/>
      <c r="F75" s="279"/>
      <c r="G75" s="280">
        <f>SUM(G7:G74)</f>
        <v>0</v>
      </c>
      <c r="H75" s="281"/>
      <c r="I75" s="282">
        <f>SUM(I7:I74)</f>
        <v>0</v>
      </c>
      <c r="J75" s="281"/>
      <c r="K75" s="282">
        <f>SUM(K7:K74)</f>
        <v>0</v>
      </c>
      <c r="O75" s="256"/>
      <c r="BA75" s="283"/>
      <c r="BB75" s="283"/>
      <c r="BC75" s="283"/>
      <c r="BD75" s="283"/>
      <c r="BE75" s="283"/>
    </row>
    <row r="76" spans="1:80" x14ac:dyDescent="0.2">
      <c r="A76" s="246" t="s">
        <v>100</v>
      </c>
      <c r="B76" s="247" t="s">
        <v>191</v>
      </c>
      <c r="C76" s="248" t="s">
        <v>192</v>
      </c>
      <c r="D76" s="249"/>
      <c r="E76" s="250"/>
      <c r="F76" s="250"/>
      <c r="G76" s="251"/>
      <c r="H76" s="252"/>
      <c r="I76" s="253"/>
      <c r="J76" s="254"/>
      <c r="K76" s="255"/>
      <c r="O76" s="256"/>
    </row>
    <row r="77" spans="1:80" ht="22.5" x14ac:dyDescent="0.2">
      <c r="A77" s="257">
        <v>14</v>
      </c>
      <c r="B77" s="258" t="s">
        <v>194</v>
      </c>
      <c r="C77" s="259" t="s">
        <v>195</v>
      </c>
      <c r="D77" s="260" t="s">
        <v>114</v>
      </c>
      <c r="E77" s="261">
        <v>1.96</v>
      </c>
      <c r="F77" s="261"/>
      <c r="G77" s="262"/>
      <c r="H77" s="263">
        <v>1.9850000000000001</v>
      </c>
      <c r="I77" s="264">
        <f>E77*H77</f>
        <v>3.8906000000000001</v>
      </c>
      <c r="J77" s="263">
        <v>0</v>
      </c>
      <c r="K77" s="264">
        <f>E77*J77</f>
        <v>0</v>
      </c>
      <c r="O77" s="256"/>
      <c r="CA77" s="256"/>
      <c r="CB77" s="256"/>
    </row>
    <row r="78" spans="1:80" x14ac:dyDescent="0.2">
      <c r="A78" s="265"/>
      <c r="B78" s="268"/>
      <c r="C78" s="323" t="s">
        <v>196</v>
      </c>
      <c r="D78" s="324"/>
      <c r="E78" s="269">
        <v>0.76</v>
      </c>
      <c r="F78" s="270"/>
      <c r="G78" s="271"/>
      <c r="H78" s="272"/>
      <c r="I78" s="266"/>
      <c r="J78" s="273"/>
      <c r="K78" s="266"/>
      <c r="M78" s="267"/>
      <c r="O78" s="256"/>
    </row>
    <row r="79" spans="1:80" x14ac:dyDescent="0.2">
      <c r="A79" s="265"/>
      <c r="B79" s="268"/>
      <c r="C79" s="323" t="s">
        <v>197</v>
      </c>
      <c r="D79" s="324"/>
      <c r="E79" s="269">
        <v>0.4</v>
      </c>
      <c r="F79" s="270"/>
      <c r="G79" s="271"/>
      <c r="H79" s="272"/>
      <c r="I79" s="266"/>
      <c r="J79" s="273"/>
      <c r="K79" s="266"/>
      <c r="M79" s="267"/>
      <c r="O79" s="256"/>
    </row>
    <row r="80" spans="1:80" x14ac:dyDescent="0.2">
      <c r="A80" s="265"/>
      <c r="B80" s="268"/>
      <c r="C80" s="323" t="s">
        <v>198</v>
      </c>
      <c r="D80" s="324"/>
      <c r="E80" s="269">
        <v>0.4</v>
      </c>
      <c r="F80" s="270"/>
      <c r="G80" s="271"/>
      <c r="H80" s="272"/>
      <c r="I80" s="266"/>
      <c r="J80" s="273"/>
      <c r="K80" s="266"/>
      <c r="M80" s="267"/>
      <c r="O80" s="256"/>
    </row>
    <row r="81" spans="1:80" x14ac:dyDescent="0.2">
      <c r="A81" s="265"/>
      <c r="B81" s="268"/>
      <c r="C81" s="323" t="s">
        <v>199</v>
      </c>
      <c r="D81" s="324"/>
      <c r="E81" s="269">
        <v>0.4</v>
      </c>
      <c r="F81" s="270"/>
      <c r="G81" s="271"/>
      <c r="H81" s="272"/>
      <c r="I81" s="266"/>
      <c r="J81" s="273"/>
      <c r="K81" s="266"/>
      <c r="M81" s="267"/>
      <c r="O81" s="256"/>
    </row>
    <row r="82" spans="1:80" x14ac:dyDescent="0.2">
      <c r="A82" s="274"/>
      <c r="B82" s="275" t="s">
        <v>103</v>
      </c>
      <c r="C82" s="276" t="s">
        <v>193</v>
      </c>
      <c r="D82" s="277"/>
      <c r="E82" s="278"/>
      <c r="F82" s="279"/>
      <c r="G82" s="280">
        <f>SUM(G76:G81)</f>
        <v>0</v>
      </c>
      <c r="H82" s="281"/>
      <c r="I82" s="282">
        <f>SUM(I76:I81)</f>
        <v>3.8906000000000001</v>
      </c>
      <c r="J82" s="281"/>
      <c r="K82" s="282">
        <f>SUM(K76:K81)</f>
        <v>0</v>
      </c>
      <c r="O82" s="256"/>
      <c r="BA82" s="283"/>
      <c r="BB82" s="283"/>
      <c r="BC82" s="283"/>
      <c r="BD82" s="283"/>
      <c r="BE82" s="283"/>
    </row>
    <row r="83" spans="1:80" x14ac:dyDescent="0.2">
      <c r="A83" s="246" t="s">
        <v>100</v>
      </c>
      <c r="B83" s="247" t="s">
        <v>200</v>
      </c>
      <c r="C83" s="248" t="s">
        <v>201</v>
      </c>
      <c r="D83" s="249"/>
      <c r="E83" s="250"/>
      <c r="F83" s="250"/>
      <c r="G83" s="251"/>
      <c r="H83" s="252"/>
      <c r="I83" s="253"/>
      <c r="J83" s="254"/>
      <c r="K83" s="255"/>
      <c r="O83" s="256"/>
    </row>
    <row r="84" spans="1:80" ht="22.5" x14ac:dyDescent="0.2">
      <c r="A84" s="257">
        <v>15</v>
      </c>
      <c r="B84" s="258" t="s">
        <v>203</v>
      </c>
      <c r="C84" s="259" t="s">
        <v>204</v>
      </c>
      <c r="D84" s="260" t="s">
        <v>205</v>
      </c>
      <c r="E84" s="261">
        <v>61.8</v>
      </c>
      <c r="F84" s="261"/>
      <c r="G84" s="262"/>
      <c r="H84" s="263">
        <v>0</v>
      </c>
      <c r="I84" s="264">
        <f>E84*H84</f>
        <v>0</v>
      </c>
      <c r="J84" s="263">
        <v>0</v>
      </c>
      <c r="K84" s="264">
        <f>E84*J84</f>
        <v>0</v>
      </c>
      <c r="O84" s="256"/>
      <c r="CA84" s="256"/>
      <c r="CB84" s="256"/>
    </row>
    <row r="85" spans="1:80" ht="22.5" x14ac:dyDescent="0.2">
      <c r="A85" s="257">
        <v>16</v>
      </c>
      <c r="B85" s="258" t="s">
        <v>206</v>
      </c>
      <c r="C85" s="259" t="s">
        <v>207</v>
      </c>
      <c r="D85" s="260" t="s">
        <v>208</v>
      </c>
      <c r="E85" s="261">
        <v>1</v>
      </c>
      <c r="F85" s="261"/>
      <c r="G85" s="262"/>
      <c r="H85" s="263">
        <v>0</v>
      </c>
      <c r="I85" s="264">
        <f>E85*H85</f>
        <v>0</v>
      </c>
      <c r="J85" s="263">
        <v>0</v>
      </c>
      <c r="K85" s="264">
        <f>E85*J85</f>
        <v>0</v>
      </c>
      <c r="O85" s="256"/>
      <c r="CA85" s="256"/>
      <c r="CB85" s="256"/>
    </row>
    <row r="86" spans="1:80" x14ac:dyDescent="0.2">
      <c r="A86" s="257">
        <v>17</v>
      </c>
      <c r="B86" s="258" t="s">
        <v>209</v>
      </c>
      <c r="C86" s="259" t="s">
        <v>210</v>
      </c>
      <c r="D86" s="260" t="s">
        <v>208</v>
      </c>
      <c r="E86" s="261">
        <v>9</v>
      </c>
      <c r="F86" s="261"/>
      <c r="G86" s="262"/>
      <c r="H86" s="263">
        <v>0</v>
      </c>
      <c r="I86" s="264">
        <f>E86*H86</f>
        <v>0</v>
      </c>
      <c r="J86" s="263">
        <v>0</v>
      </c>
      <c r="K86" s="264">
        <f>E86*J86</f>
        <v>0</v>
      </c>
      <c r="O86" s="256"/>
      <c r="CA86" s="256"/>
      <c r="CB86" s="256"/>
    </row>
    <row r="87" spans="1:80" ht="22.5" x14ac:dyDescent="0.2">
      <c r="A87" s="257">
        <v>18</v>
      </c>
      <c r="B87" s="258" t="s">
        <v>211</v>
      </c>
      <c r="C87" s="259" t="s">
        <v>212</v>
      </c>
      <c r="D87" s="260" t="s">
        <v>213</v>
      </c>
      <c r="E87" s="261">
        <v>4.3410000000000002</v>
      </c>
      <c r="F87" s="261"/>
      <c r="G87" s="262"/>
      <c r="H87" s="263">
        <v>0</v>
      </c>
      <c r="I87" s="264">
        <f>E87*H87</f>
        <v>0</v>
      </c>
      <c r="J87" s="263">
        <v>0</v>
      </c>
      <c r="K87" s="264">
        <f>E87*J87</f>
        <v>0</v>
      </c>
      <c r="O87" s="256"/>
      <c r="CA87" s="256"/>
      <c r="CB87" s="256"/>
    </row>
    <row r="88" spans="1:80" x14ac:dyDescent="0.2">
      <c r="A88" s="257">
        <v>19</v>
      </c>
      <c r="B88" s="258" t="s">
        <v>214</v>
      </c>
      <c r="C88" s="259" t="s">
        <v>215</v>
      </c>
      <c r="D88" s="260" t="s">
        <v>205</v>
      </c>
      <c r="E88" s="261">
        <v>62.726999999999997</v>
      </c>
      <c r="F88" s="261"/>
      <c r="G88" s="262"/>
      <c r="H88" s="263">
        <v>3.0000000000000001E-3</v>
      </c>
      <c r="I88" s="264">
        <f>E88*H88</f>
        <v>0.18818099999999999</v>
      </c>
      <c r="J88" s="263"/>
      <c r="K88" s="264">
        <f>E88*J88</f>
        <v>0</v>
      </c>
      <c r="O88" s="256"/>
      <c r="CA88" s="256"/>
      <c r="CB88" s="256"/>
    </row>
    <row r="89" spans="1:80" x14ac:dyDescent="0.2">
      <c r="A89" s="265"/>
      <c r="B89" s="268"/>
      <c r="C89" s="323" t="s">
        <v>216</v>
      </c>
      <c r="D89" s="324"/>
      <c r="E89" s="269">
        <v>62.726999999999997</v>
      </c>
      <c r="F89" s="270"/>
      <c r="G89" s="271"/>
      <c r="H89" s="272"/>
      <c r="I89" s="266"/>
      <c r="J89" s="273"/>
      <c r="K89" s="266"/>
      <c r="M89" s="267"/>
      <c r="O89" s="256"/>
    </row>
    <row r="90" spans="1:80" ht="22.5" x14ac:dyDescent="0.2">
      <c r="A90" s="257">
        <v>20</v>
      </c>
      <c r="B90" s="258" t="s">
        <v>217</v>
      </c>
      <c r="C90" s="259" t="s">
        <v>218</v>
      </c>
      <c r="D90" s="260" t="s">
        <v>208</v>
      </c>
      <c r="E90" s="261">
        <v>1</v>
      </c>
      <c r="F90" s="261"/>
      <c r="G90" s="262"/>
      <c r="H90" s="263">
        <v>0</v>
      </c>
      <c r="I90" s="264">
        <f>E90*H90</f>
        <v>0</v>
      </c>
      <c r="J90" s="263"/>
      <c r="K90" s="264">
        <f>E90*J90</f>
        <v>0</v>
      </c>
      <c r="O90" s="256"/>
      <c r="CA90" s="256"/>
      <c r="CB90" s="256"/>
    </row>
    <row r="91" spans="1:80" x14ac:dyDescent="0.2">
      <c r="A91" s="257">
        <v>21</v>
      </c>
      <c r="B91" s="258" t="s">
        <v>219</v>
      </c>
      <c r="C91" s="259" t="s">
        <v>220</v>
      </c>
      <c r="D91" s="260" t="s">
        <v>208</v>
      </c>
      <c r="E91" s="261">
        <v>9</v>
      </c>
      <c r="F91" s="261"/>
      <c r="G91" s="262"/>
      <c r="H91" s="263">
        <v>0</v>
      </c>
      <c r="I91" s="264">
        <f>E91*H91</f>
        <v>0</v>
      </c>
      <c r="J91" s="263"/>
      <c r="K91" s="264">
        <f>E91*J91</f>
        <v>0</v>
      </c>
      <c r="O91" s="256"/>
      <c r="CA91" s="256"/>
      <c r="CB91" s="256"/>
    </row>
    <row r="92" spans="1:80" x14ac:dyDescent="0.2">
      <c r="A92" s="274"/>
      <c r="B92" s="275" t="s">
        <v>103</v>
      </c>
      <c r="C92" s="276" t="s">
        <v>202</v>
      </c>
      <c r="D92" s="277"/>
      <c r="E92" s="278"/>
      <c r="F92" s="279"/>
      <c r="G92" s="280">
        <f>SUM(G83:G91)</f>
        <v>0</v>
      </c>
      <c r="H92" s="281"/>
      <c r="I92" s="282">
        <f>SUM(I83:I91)</f>
        <v>0.18818099999999999</v>
      </c>
      <c r="J92" s="281"/>
      <c r="K92" s="282">
        <f>SUM(K83:K91)</f>
        <v>0</v>
      </c>
      <c r="O92" s="256"/>
      <c r="BA92" s="283"/>
      <c r="BB92" s="283"/>
      <c r="BC92" s="283"/>
      <c r="BD92" s="283"/>
      <c r="BE92" s="283"/>
    </row>
    <row r="93" spans="1:80" x14ac:dyDescent="0.2">
      <c r="E93" s="231"/>
    </row>
    <row r="94" spans="1:80" x14ac:dyDescent="0.2">
      <c r="E94" s="231"/>
    </row>
    <row r="95" spans="1:80" x14ac:dyDescent="0.2">
      <c r="E95" s="231"/>
    </row>
    <row r="96" spans="1:80" x14ac:dyDescent="0.2">
      <c r="E96" s="231"/>
    </row>
    <row r="97" spans="5:5" x14ac:dyDescent="0.2">
      <c r="E97" s="231"/>
    </row>
    <row r="98" spans="5:5" x14ac:dyDescent="0.2">
      <c r="E98" s="231"/>
    </row>
    <row r="99" spans="5:5" x14ac:dyDescent="0.2">
      <c r="E99" s="231"/>
    </row>
    <row r="100" spans="5:5" x14ac:dyDescent="0.2">
      <c r="E100" s="231"/>
    </row>
    <row r="101" spans="5:5" x14ac:dyDescent="0.2">
      <c r="E101" s="231"/>
    </row>
    <row r="102" spans="5:5" x14ac:dyDescent="0.2">
      <c r="E102" s="231"/>
    </row>
    <row r="103" spans="5:5" x14ac:dyDescent="0.2">
      <c r="E103" s="231"/>
    </row>
    <row r="104" spans="5:5" x14ac:dyDescent="0.2">
      <c r="E104" s="231"/>
    </row>
    <row r="105" spans="5:5" x14ac:dyDescent="0.2">
      <c r="E105" s="231"/>
    </row>
    <row r="106" spans="5:5" x14ac:dyDescent="0.2">
      <c r="E106" s="231"/>
    </row>
    <row r="107" spans="5:5" x14ac:dyDescent="0.2">
      <c r="E107" s="231"/>
    </row>
    <row r="108" spans="5:5" x14ac:dyDescent="0.2">
      <c r="E108" s="231"/>
    </row>
    <row r="109" spans="5:5" x14ac:dyDescent="0.2">
      <c r="E109" s="231"/>
    </row>
    <row r="110" spans="5:5" x14ac:dyDescent="0.2">
      <c r="E110" s="231"/>
    </row>
    <row r="111" spans="5:5" x14ac:dyDescent="0.2">
      <c r="E111" s="231"/>
    </row>
    <row r="112" spans="5:5" x14ac:dyDescent="0.2">
      <c r="E112" s="231"/>
    </row>
    <row r="113" spans="1:7" x14ac:dyDescent="0.2">
      <c r="E113" s="231"/>
    </row>
    <row r="114" spans="1:7" x14ac:dyDescent="0.2">
      <c r="E114" s="231"/>
    </row>
    <row r="115" spans="1:7" x14ac:dyDescent="0.2">
      <c r="E115" s="231"/>
    </row>
    <row r="116" spans="1:7" x14ac:dyDescent="0.2">
      <c r="A116" s="273"/>
      <c r="B116" s="273"/>
      <c r="C116" s="273"/>
      <c r="D116" s="273"/>
      <c r="E116" s="273"/>
      <c r="F116" s="273"/>
      <c r="G116" s="273"/>
    </row>
    <row r="117" spans="1:7" x14ac:dyDescent="0.2">
      <c r="A117" s="273"/>
      <c r="B117" s="273"/>
      <c r="C117" s="273"/>
      <c r="D117" s="273"/>
      <c r="E117" s="273"/>
      <c r="F117" s="273"/>
      <c r="G117" s="273"/>
    </row>
    <row r="118" spans="1:7" x14ac:dyDescent="0.2">
      <c r="A118" s="273"/>
      <c r="B118" s="273"/>
      <c r="C118" s="273"/>
      <c r="D118" s="273"/>
      <c r="E118" s="273"/>
      <c r="F118" s="273"/>
      <c r="G118" s="273"/>
    </row>
    <row r="119" spans="1:7" x14ac:dyDescent="0.2">
      <c r="A119" s="273"/>
      <c r="B119" s="273"/>
      <c r="C119" s="273"/>
      <c r="D119" s="273"/>
      <c r="E119" s="273"/>
      <c r="F119" s="273"/>
      <c r="G119" s="273"/>
    </row>
    <row r="120" spans="1:7" x14ac:dyDescent="0.2">
      <c r="E120" s="231"/>
    </row>
    <row r="121" spans="1:7" x14ac:dyDescent="0.2">
      <c r="E121" s="231"/>
    </row>
    <row r="122" spans="1:7" x14ac:dyDescent="0.2">
      <c r="E122" s="231"/>
    </row>
    <row r="123" spans="1:7" x14ac:dyDescent="0.2">
      <c r="E123" s="231"/>
    </row>
    <row r="124" spans="1:7" x14ac:dyDescent="0.2">
      <c r="E124" s="231"/>
    </row>
    <row r="125" spans="1:7" x14ac:dyDescent="0.2">
      <c r="E125" s="231"/>
    </row>
    <row r="126" spans="1:7" x14ac:dyDescent="0.2">
      <c r="E126" s="231"/>
    </row>
    <row r="127" spans="1:7" x14ac:dyDescent="0.2">
      <c r="E127" s="231"/>
    </row>
    <row r="128" spans="1:7" x14ac:dyDescent="0.2">
      <c r="E128" s="231"/>
    </row>
    <row r="129" spans="5:5" x14ac:dyDescent="0.2">
      <c r="E129" s="231"/>
    </row>
    <row r="130" spans="5:5" x14ac:dyDescent="0.2">
      <c r="E130" s="231"/>
    </row>
    <row r="131" spans="5:5" x14ac:dyDescent="0.2">
      <c r="E131" s="231"/>
    </row>
    <row r="132" spans="5:5" x14ac:dyDescent="0.2">
      <c r="E132" s="231"/>
    </row>
    <row r="133" spans="5:5" x14ac:dyDescent="0.2">
      <c r="E133" s="231"/>
    </row>
    <row r="134" spans="5:5" x14ac:dyDescent="0.2">
      <c r="E134" s="231"/>
    </row>
    <row r="135" spans="5:5" x14ac:dyDescent="0.2">
      <c r="E135" s="231"/>
    </row>
    <row r="136" spans="5:5" x14ac:dyDescent="0.2">
      <c r="E136" s="231"/>
    </row>
    <row r="137" spans="5:5" x14ac:dyDescent="0.2">
      <c r="E137" s="231"/>
    </row>
    <row r="138" spans="5:5" x14ac:dyDescent="0.2">
      <c r="E138" s="231"/>
    </row>
    <row r="139" spans="5:5" x14ac:dyDescent="0.2">
      <c r="E139" s="231"/>
    </row>
    <row r="140" spans="5:5" x14ac:dyDescent="0.2">
      <c r="E140" s="231"/>
    </row>
    <row r="141" spans="5:5" x14ac:dyDescent="0.2">
      <c r="E141" s="231"/>
    </row>
    <row r="142" spans="5:5" x14ac:dyDescent="0.2">
      <c r="E142" s="231"/>
    </row>
    <row r="143" spans="5:5" x14ac:dyDescent="0.2">
      <c r="E143" s="231"/>
    </row>
    <row r="144" spans="5:5" x14ac:dyDescent="0.2">
      <c r="E144" s="231"/>
    </row>
    <row r="145" spans="1:7" x14ac:dyDescent="0.2">
      <c r="E145" s="231"/>
    </row>
    <row r="146" spans="1:7" x14ac:dyDescent="0.2">
      <c r="E146" s="231"/>
    </row>
    <row r="147" spans="1:7" x14ac:dyDescent="0.2">
      <c r="E147" s="231"/>
    </row>
    <row r="148" spans="1:7" x14ac:dyDescent="0.2">
      <c r="E148" s="231"/>
    </row>
    <row r="149" spans="1:7" x14ac:dyDescent="0.2">
      <c r="E149" s="231"/>
    </row>
    <row r="150" spans="1:7" x14ac:dyDescent="0.2">
      <c r="E150" s="231"/>
    </row>
    <row r="151" spans="1:7" x14ac:dyDescent="0.2">
      <c r="A151" s="284"/>
      <c r="B151" s="284"/>
    </row>
    <row r="152" spans="1:7" x14ac:dyDescent="0.2">
      <c r="A152" s="273"/>
      <c r="B152" s="273"/>
      <c r="C152" s="285"/>
      <c r="D152" s="285"/>
      <c r="E152" s="286"/>
      <c r="F152" s="285"/>
      <c r="G152" s="287"/>
    </row>
    <row r="153" spans="1:7" x14ac:dyDescent="0.2">
      <c r="A153" s="288"/>
      <c r="B153" s="288"/>
      <c r="C153" s="273"/>
      <c r="D153" s="273"/>
      <c r="E153" s="289"/>
      <c r="F153" s="273"/>
      <c r="G153" s="273"/>
    </row>
    <row r="154" spans="1:7" x14ac:dyDescent="0.2">
      <c r="A154" s="273"/>
      <c r="B154" s="273"/>
      <c r="C154" s="273"/>
      <c r="D154" s="273"/>
      <c r="E154" s="289"/>
      <c r="F154" s="273"/>
      <c r="G154" s="273"/>
    </row>
    <row r="155" spans="1:7" x14ac:dyDescent="0.2">
      <c r="A155" s="273"/>
      <c r="B155" s="273"/>
      <c r="C155" s="273"/>
      <c r="D155" s="273"/>
      <c r="E155" s="289"/>
      <c r="F155" s="273"/>
      <c r="G155" s="273"/>
    </row>
    <row r="156" spans="1:7" x14ac:dyDescent="0.2">
      <c r="A156" s="273"/>
      <c r="B156" s="273"/>
      <c r="C156" s="273"/>
      <c r="D156" s="273"/>
      <c r="E156" s="289"/>
      <c r="F156" s="273"/>
      <c r="G156" s="273"/>
    </row>
    <row r="157" spans="1:7" x14ac:dyDescent="0.2">
      <c r="A157" s="273"/>
      <c r="B157" s="273"/>
      <c r="C157" s="273"/>
      <c r="D157" s="273"/>
      <c r="E157" s="289"/>
      <c r="F157" s="273"/>
      <c r="G157" s="273"/>
    </row>
    <row r="158" spans="1:7" x14ac:dyDescent="0.2">
      <c r="A158" s="273"/>
      <c r="B158" s="273"/>
      <c r="C158" s="273"/>
      <c r="D158" s="273"/>
      <c r="E158" s="289"/>
      <c r="F158" s="273"/>
      <c r="G158" s="273"/>
    </row>
    <row r="159" spans="1:7" x14ac:dyDescent="0.2">
      <c r="A159" s="273"/>
      <c r="B159" s="273"/>
      <c r="C159" s="273"/>
      <c r="D159" s="273"/>
      <c r="E159" s="289"/>
      <c r="F159" s="273"/>
      <c r="G159" s="273"/>
    </row>
    <row r="160" spans="1:7" x14ac:dyDescent="0.2">
      <c r="A160" s="273"/>
      <c r="B160" s="273"/>
      <c r="C160" s="273"/>
      <c r="D160" s="273"/>
      <c r="E160" s="289"/>
      <c r="F160" s="273"/>
      <c r="G160" s="273"/>
    </row>
    <row r="161" spans="1:7" x14ac:dyDescent="0.2">
      <c r="A161" s="273"/>
      <c r="B161" s="273"/>
      <c r="C161" s="273"/>
      <c r="D161" s="273"/>
      <c r="E161" s="289"/>
      <c r="F161" s="273"/>
      <c r="G161" s="273"/>
    </row>
    <row r="162" spans="1:7" x14ac:dyDescent="0.2">
      <c r="A162" s="273"/>
      <c r="B162" s="273"/>
      <c r="C162" s="273"/>
      <c r="D162" s="273"/>
      <c r="E162" s="289"/>
      <c r="F162" s="273"/>
      <c r="G162" s="273"/>
    </row>
    <row r="163" spans="1:7" x14ac:dyDescent="0.2">
      <c r="A163" s="273"/>
      <c r="B163" s="273"/>
      <c r="C163" s="273"/>
      <c r="D163" s="273"/>
      <c r="E163" s="289"/>
      <c r="F163" s="273"/>
      <c r="G163" s="273"/>
    </row>
    <row r="164" spans="1:7" x14ac:dyDescent="0.2">
      <c r="A164" s="273"/>
      <c r="B164" s="273"/>
      <c r="C164" s="273"/>
      <c r="D164" s="273"/>
      <c r="E164" s="289"/>
      <c r="F164" s="273"/>
      <c r="G164" s="273"/>
    </row>
    <row r="165" spans="1:7" x14ac:dyDescent="0.2">
      <c r="A165" s="273"/>
      <c r="B165" s="273"/>
      <c r="C165" s="273"/>
      <c r="D165" s="273"/>
      <c r="E165" s="289"/>
      <c r="F165" s="273"/>
      <c r="G165" s="273"/>
    </row>
  </sheetData>
  <mergeCells count="63">
    <mergeCell ref="C10:D10"/>
    <mergeCell ref="C11:D11"/>
    <mergeCell ref="C12:D12"/>
    <mergeCell ref="A1:G1"/>
    <mergeCell ref="A3:B3"/>
    <mergeCell ref="A4:B4"/>
    <mergeCell ref="E4:G4"/>
    <mergeCell ref="C9:D9"/>
    <mergeCell ref="C28:D28"/>
    <mergeCell ref="C13:D13"/>
    <mergeCell ref="C15:D15"/>
    <mergeCell ref="C16:D16"/>
    <mergeCell ref="C18:D18"/>
    <mergeCell ref="C20:D20"/>
    <mergeCell ref="C22:D22"/>
    <mergeCell ref="C23:D23"/>
    <mergeCell ref="C24:D24"/>
    <mergeCell ref="C25:D25"/>
    <mergeCell ref="C26:D26"/>
    <mergeCell ref="C27:D27"/>
    <mergeCell ref="C42:D42"/>
    <mergeCell ref="C29:D29"/>
    <mergeCell ref="C31:D31"/>
    <mergeCell ref="C32:D32"/>
    <mergeCell ref="C33:D33"/>
    <mergeCell ref="C34:D34"/>
    <mergeCell ref="C35:D35"/>
    <mergeCell ref="C36:D36"/>
    <mergeCell ref="C37:D37"/>
    <mergeCell ref="C38:D38"/>
    <mergeCell ref="C40:D40"/>
    <mergeCell ref="C41:D41"/>
    <mergeCell ref="C57:D57"/>
    <mergeCell ref="C43:D43"/>
    <mergeCell ref="C44:D44"/>
    <mergeCell ref="C46:D46"/>
    <mergeCell ref="C47:D47"/>
    <mergeCell ref="C48:D48"/>
    <mergeCell ref="C49:D49"/>
    <mergeCell ref="C51:D51"/>
    <mergeCell ref="C53:D53"/>
    <mergeCell ref="C54:D54"/>
    <mergeCell ref="C55:D55"/>
    <mergeCell ref="C56:D56"/>
    <mergeCell ref="C72:D72"/>
    <mergeCell ref="C59:D59"/>
    <mergeCell ref="C60:D60"/>
    <mergeCell ref="C61:D61"/>
    <mergeCell ref="C62:D62"/>
    <mergeCell ref="C64:D64"/>
    <mergeCell ref="C65:D65"/>
    <mergeCell ref="C66:D66"/>
    <mergeCell ref="C67:D67"/>
    <mergeCell ref="C68:D68"/>
    <mergeCell ref="C70:D70"/>
    <mergeCell ref="C71:D71"/>
    <mergeCell ref="C89:D89"/>
    <mergeCell ref="C73:D73"/>
    <mergeCell ref="C74:D74"/>
    <mergeCell ref="C78:D78"/>
    <mergeCell ref="C79:D79"/>
    <mergeCell ref="C80:D80"/>
    <mergeCell ref="C81:D81"/>
  </mergeCells>
  <printOptions gridLines="1" gridLinesSet="0"/>
  <pageMargins left="0.59055118110236227" right="0.39370078740157483" top="0.59055118110236227" bottom="0.98425196850393704" header="0.19685039370078741" footer="0.51181102362204722"/>
  <pageSetup paperSize="9" scale="95" orientation="portrait" horizontalDpi="300" r:id="rId1"/>
  <headerFooter alignWithMargins="0">
    <oddFooter>&amp;L&amp;9Zpracováno programem &amp;"Arial CE,Tučné"BUILDpower,  © RTS, a.s.&amp;R&amp;"Arial,Obyčejné"Strana &amp;P</oddFooter>
  </headerFooter>
  <rowBreaks count="1" manualBreakCount="1">
    <brk id="49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view="pageBreakPreview" zoomScale="60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3" t="s">
        <v>33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34</v>
      </c>
      <c r="B2" s="96"/>
      <c r="C2" s="97" t="s">
        <v>104</v>
      </c>
      <c r="D2" s="97" t="s">
        <v>108</v>
      </c>
      <c r="E2" s="96"/>
      <c r="F2" s="98" t="s">
        <v>35</v>
      </c>
      <c r="G2" s="99"/>
    </row>
    <row r="3" spans="1:57" ht="3" hidden="1" customHeight="1" x14ac:dyDescent="0.2">
      <c r="A3" s="100"/>
      <c r="B3" s="101"/>
      <c r="C3" s="102"/>
      <c r="D3" s="102"/>
      <c r="E3" s="101"/>
      <c r="F3" s="103"/>
      <c r="G3" s="104"/>
    </row>
    <row r="4" spans="1:57" ht="12" customHeight="1" x14ac:dyDescent="0.2">
      <c r="A4" s="105" t="s">
        <v>36</v>
      </c>
      <c r="B4" s="101"/>
      <c r="C4" s="102"/>
      <c r="D4" s="102"/>
      <c r="E4" s="101"/>
      <c r="F4" s="103" t="s">
        <v>37</v>
      </c>
      <c r="G4" s="106"/>
    </row>
    <row r="5" spans="1:57" ht="12.95" customHeight="1" x14ac:dyDescent="0.2">
      <c r="A5" s="107" t="s">
        <v>107</v>
      </c>
      <c r="B5" s="108"/>
      <c r="C5" s="109" t="s">
        <v>108</v>
      </c>
      <c r="D5" s="110"/>
      <c r="E5" s="111"/>
      <c r="F5" s="103" t="s">
        <v>38</v>
      </c>
      <c r="G5" s="104"/>
    </row>
    <row r="6" spans="1:57" ht="12.95" customHeight="1" x14ac:dyDescent="0.2">
      <c r="A6" s="105" t="s">
        <v>39</v>
      </c>
      <c r="B6" s="101"/>
      <c r="C6" s="102"/>
      <c r="D6" s="102"/>
      <c r="E6" s="101"/>
      <c r="F6" s="112" t="s">
        <v>40</v>
      </c>
      <c r="G6" s="113">
        <v>0</v>
      </c>
      <c r="O6" s="114"/>
    </row>
    <row r="7" spans="1:57" ht="12.95" customHeight="1" x14ac:dyDescent="0.2">
      <c r="A7" s="115" t="s">
        <v>104</v>
      </c>
      <c r="B7" s="116"/>
      <c r="C7" s="117" t="s">
        <v>105</v>
      </c>
      <c r="D7" s="118"/>
      <c r="E7" s="118"/>
      <c r="F7" s="119" t="s">
        <v>41</v>
      </c>
      <c r="G7" s="113">
        <f>IF(G6=0,,ROUND((F30+F32)/G6,1))</f>
        <v>0</v>
      </c>
    </row>
    <row r="8" spans="1:57" x14ac:dyDescent="0.2">
      <c r="A8" s="120" t="s">
        <v>42</v>
      </c>
      <c r="B8" s="103"/>
      <c r="C8" s="311" t="s">
        <v>221</v>
      </c>
      <c r="D8" s="311"/>
      <c r="E8" s="312"/>
      <c r="F8" s="121" t="s">
        <v>43</v>
      </c>
      <c r="G8" s="122"/>
      <c r="H8" s="123"/>
      <c r="I8" s="124"/>
    </row>
    <row r="9" spans="1:57" x14ac:dyDescent="0.2">
      <c r="A9" s="120" t="s">
        <v>44</v>
      </c>
      <c r="B9" s="103"/>
      <c r="C9" s="311"/>
      <c r="D9" s="311"/>
      <c r="E9" s="312"/>
      <c r="F9" s="103"/>
      <c r="G9" s="125"/>
      <c r="H9" s="126"/>
    </row>
    <row r="10" spans="1:57" x14ac:dyDescent="0.2">
      <c r="A10" s="120" t="s">
        <v>45</v>
      </c>
      <c r="B10" s="103"/>
      <c r="C10" s="311"/>
      <c r="D10" s="311"/>
      <c r="E10" s="311"/>
      <c r="F10" s="127"/>
      <c r="G10" s="128"/>
      <c r="H10" s="129"/>
    </row>
    <row r="11" spans="1:57" ht="13.5" customHeight="1" x14ac:dyDescent="0.2">
      <c r="A11" s="120" t="s">
        <v>46</v>
      </c>
      <c r="B11" s="103"/>
      <c r="C11" s="311"/>
      <c r="D11" s="311"/>
      <c r="E11" s="311"/>
      <c r="F11" s="130" t="s">
        <v>47</v>
      </c>
      <c r="G11" s="131"/>
      <c r="H11" s="126"/>
      <c r="BA11" s="132"/>
      <c r="BB11" s="132"/>
      <c r="BC11" s="132"/>
      <c r="BD11" s="132"/>
      <c r="BE11" s="132"/>
    </row>
    <row r="12" spans="1:57" ht="12.75" customHeight="1" x14ac:dyDescent="0.2">
      <c r="A12" s="133" t="s">
        <v>48</v>
      </c>
      <c r="B12" s="101"/>
      <c r="C12" s="313"/>
      <c r="D12" s="313"/>
      <c r="E12" s="313"/>
      <c r="F12" s="134" t="s">
        <v>49</v>
      </c>
      <c r="G12" s="135"/>
      <c r="H12" s="126"/>
    </row>
    <row r="13" spans="1:57" ht="28.5" customHeight="1" thickBot="1" x14ac:dyDescent="0.25">
      <c r="A13" s="136" t="s">
        <v>50</v>
      </c>
      <c r="B13" s="137"/>
      <c r="C13" s="137"/>
      <c r="D13" s="137"/>
      <c r="E13" s="138"/>
      <c r="F13" s="138"/>
      <c r="G13" s="139"/>
      <c r="H13" s="126"/>
    </row>
    <row r="14" spans="1:57" ht="17.25" customHeight="1" thickBot="1" x14ac:dyDescent="0.25">
      <c r="A14" s="140" t="s">
        <v>51</v>
      </c>
      <c r="B14" s="141"/>
      <c r="C14" s="142"/>
      <c r="D14" s="143" t="s">
        <v>52</v>
      </c>
      <c r="E14" s="144"/>
      <c r="F14" s="144"/>
      <c r="G14" s="142"/>
    </row>
    <row r="15" spans="1:57" ht="15.95" customHeight="1" x14ac:dyDescent="0.2">
      <c r="A15" s="145"/>
      <c r="B15" s="146" t="s">
        <v>53</v>
      </c>
      <c r="C15" s="147">
        <f>'SO 801,901 G2070122 Rek-1'!E25</f>
        <v>0</v>
      </c>
      <c r="D15" s="148" t="str">
        <f>'SO 801,901 G2070122 Rek-1'!A30</f>
        <v>Vedlejší náklady</v>
      </c>
      <c r="E15" s="149"/>
      <c r="F15" s="150"/>
      <c r="G15" s="147">
        <f>'SO 801,901 G2070122 Rek-1'!I30</f>
        <v>0</v>
      </c>
    </row>
    <row r="16" spans="1:57" ht="15.95" customHeight="1" x14ac:dyDescent="0.2">
      <c r="A16" s="145" t="s">
        <v>54</v>
      </c>
      <c r="B16" s="146" t="s">
        <v>55</v>
      </c>
      <c r="C16" s="147">
        <f>'SO 801,901 G2070122 Rek-1'!F25</f>
        <v>0</v>
      </c>
      <c r="D16" s="100" t="str">
        <f>'SO 801,901 G2070122 Rek-1'!A31</f>
        <v>Zařízení staveniště,provoz a likvidace</v>
      </c>
      <c r="E16" s="151"/>
      <c r="F16" s="152"/>
      <c r="G16" s="147">
        <f>'SO 801,901 G2070122 Rek-1'!I31</f>
        <v>0</v>
      </c>
    </row>
    <row r="17" spans="1:7" ht="15.95" customHeight="1" x14ac:dyDescent="0.2">
      <c r="A17" s="145" t="s">
        <v>56</v>
      </c>
      <c r="B17" s="146" t="s">
        <v>57</v>
      </c>
      <c r="C17" s="147">
        <f>'SO 801,901 G2070122 Rek-1'!H25</f>
        <v>0</v>
      </c>
      <c r="D17" s="100" t="str">
        <f>'SO 801,901 G2070122 Rek-1'!A32</f>
        <v>Zábory,ochrana území prací,poplatky</v>
      </c>
      <c r="E17" s="151"/>
      <c r="F17" s="152"/>
      <c r="G17" s="147">
        <f>'SO 801,901 G2070122 Rek-1'!I32</f>
        <v>0</v>
      </c>
    </row>
    <row r="18" spans="1:7" ht="15.95" customHeight="1" x14ac:dyDescent="0.2">
      <c r="A18" s="153" t="s">
        <v>58</v>
      </c>
      <c r="B18" s="154" t="s">
        <v>59</v>
      </c>
      <c r="C18" s="147">
        <f>'SO 801,901 G2070122 Rek-1'!G25</f>
        <v>0</v>
      </c>
      <c r="D18" s="100" t="str">
        <f>'SO 801,901 G2070122 Rek-1'!A33</f>
        <v>Inženýrská  a koordinační činnost</v>
      </c>
      <c r="E18" s="151"/>
      <c r="F18" s="152"/>
      <c r="G18" s="147">
        <f>'SO 801,901 G2070122 Rek-1'!I33</f>
        <v>0</v>
      </c>
    </row>
    <row r="19" spans="1:7" ht="15.95" customHeight="1" x14ac:dyDescent="0.2">
      <c r="A19" s="155" t="s">
        <v>60</v>
      </c>
      <c r="B19" s="146"/>
      <c r="C19" s="147">
        <f>SUM(C15:C18)</f>
        <v>0</v>
      </c>
      <c r="D19" s="100" t="str">
        <f>'SO 801,901 G2070122 Rek-1'!A34</f>
        <v>Ostatní náklady</v>
      </c>
      <c r="E19" s="151"/>
      <c r="F19" s="152"/>
      <c r="G19" s="147">
        <f>'SO 801,901 G2070122 Rek-1'!I34</f>
        <v>0</v>
      </c>
    </row>
    <row r="20" spans="1:7" ht="15.95" customHeight="1" x14ac:dyDescent="0.2">
      <c r="A20" s="155"/>
      <c r="B20" s="146"/>
      <c r="C20" s="147"/>
      <c r="D20" s="100" t="str">
        <f>'SO 801,901 G2070122 Rek-1'!A35</f>
        <v>Vyhotovení dokum.skuteč.provedení</v>
      </c>
      <c r="E20" s="151"/>
      <c r="F20" s="152"/>
      <c r="G20" s="147">
        <f>'SO 801,901 G2070122 Rek-1'!I35</f>
        <v>0</v>
      </c>
    </row>
    <row r="21" spans="1:7" ht="15.95" customHeight="1" x14ac:dyDescent="0.2">
      <c r="A21" s="155" t="s">
        <v>30</v>
      </c>
      <c r="B21" s="146"/>
      <c r="C21" s="147">
        <f>'SO 801,901 G2070122 Rek-1'!I25</f>
        <v>0</v>
      </c>
      <c r="D21" s="100" t="str">
        <f>'SO 801,901 G2070122 Rek-1'!A36</f>
        <v>geodet.práce</v>
      </c>
      <c r="E21" s="151"/>
      <c r="F21" s="152"/>
      <c r="G21" s="147">
        <f>'SO 801,901 G2070122 Rek-1'!I36</f>
        <v>0</v>
      </c>
    </row>
    <row r="22" spans="1:7" ht="15.95" customHeight="1" x14ac:dyDescent="0.2">
      <c r="A22" s="156" t="s">
        <v>61</v>
      </c>
      <c r="B22" s="126"/>
      <c r="C22" s="147">
        <f>C19+C21</f>
        <v>0</v>
      </c>
      <c r="D22" s="100" t="s">
        <v>62</v>
      </c>
      <c r="E22" s="151"/>
      <c r="F22" s="152"/>
      <c r="G22" s="147">
        <f>G23-SUM(G15:G21)</f>
        <v>0</v>
      </c>
    </row>
    <row r="23" spans="1:7" ht="15.95" customHeight="1" thickBot="1" x14ac:dyDescent="0.25">
      <c r="A23" s="309" t="s">
        <v>63</v>
      </c>
      <c r="B23" s="310"/>
      <c r="C23" s="157">
        <f>C22+G23</f>
        <v>0</v>
      </c>
      <c r="D23" s="158" t="s">
        <v>64</v>
      </c>
      <c r="E23" s="159"/>
      <c r="F23" s="160"/>
      <c r="G23" s="147">
        <f>'SO 801,901 G2070122 Rek-1'!H37</f>
        <v>0</v>
      </c>
    </row>
    <row r="24" spans="1:7" x14ac:dyDescent="0.2">
      <c r="A24" s="161" t="s">
        <v>65</v>
      </c>
      <c r="B24" s="162"/>
      <c r="C24" s="163"/>
      <c r="D24" s="162" t="s">
        <v>66</v>
      </c>
      <c r="E24" s="162"/>
      <c r="F24" s="164" t="s">
        <v>67</v>
      </c>
      <c r="G24" s="165"/>
    </row>
    <row r="25" spans="1:7" x14ac:dyDescent="0.2">
      <c r="A25" s="156" t="s">
        <v>68</v>
      </c>
      <c r="B25" s="126"/>
      <c r="C25" s="166"/>
      <c r="D25" s="126" t="s">
        <v>68</v>
      </c>
      <c r="F25" s="167" t="s">
        <v>68</v>
      </c>
      <c r="G25" s="168"/>
    </row>
    <row r="26" spans="1:7" ht="37.5" customHeight="1" x14ac:dyDescent="0.2">
      <c r="A26" s="156" t="s">
        <v>69</v>
      </c>
      <c r="B26" s="169"/>
      <c r="C26" s="166"/>
      <c r="D26" s="126" t="s">
        <v>69</v>
      </c>
      <c r="F26" s="167" t="s">
        <v>69</v>
      </c>
      <c r="G26" s="168"/>
    </row>
    <row r="27" spans="1:7" x14ac:dyDescent="0.2">
      <c r="A27" s="156"/>
      <c r="B27" s="170"/>
      <c r="C27" s="166"/>
      <c r="D27" s="126"/>
      <c r="F27" s="167"/>
      <c r="G27" s="168"/>
    </row>
    <row r="28" spans="1:7" x14ac:dyDescent="0.2">
      <c r="A28" s="156" t="s">
        <v>70</v>
      </c>
      <c r="B28" s="126"/>
      <c r="C28" s="166"/>
      <c r="D28" s="167" t="s">
        <v>71</v>
      </c>
      <c r="E28" s="166"/>
      <c r="F28" s="171" t="s">
        <v>71</v>
      </c>
      <c r="G28" s="168"/>
    </row>
    <row r="29" spans="1:7" ht="69" customHeight="1" x14ac:dyDescent="0.2">
      <c r="A29" s="156"/>
      <c r="B29" s="126"/>
      <c r="C29" s="172"/>
      <c r="D29" s="173"/>
      <c r="E29" s="172"/>
      <c r="F29" s="126"/>
      <c r="G29" s="168"/>
    </row>
    <row r="30" spans="1:7" x14ac:dyDescent="0.2">
      <c r="A30" s="174" t="s">
        <v>12</v>
      </c>
      <c r="B30" s="175"/>
      <c r="C30" s="176">
        <v>21</v>
      </c>
      <c r="D30" s="175" t="s">
        <v>72</v>
      </c>
      <c r="E30" s="177"/>
      <c r="F30" s="304">
        <f>C23-F32</f>
        <v>0</v>
      </c>
      <c r="G30" s="305"/>
    </row>
    <row r="31" spans="1:7" x14ac:dyDescent="0.2">
      <c r="A31" s="174" t="s">
        <v>73</v>
      </c>
      <c r="B31" s="175"/>
      <c r="C31" s="176">
        <f>C30</f>
        <v>21</v>
      </c>
      <c r="D31" s="175" t="s">
        <v>74</v>
      </c>
      <c r="E31" s="177"/>
      <c r="F31" s="304">
        <f>ROUND(PRODUCT(F30,C31/100),0)</f>
        <v>0</v>
      </c>
      <c r="G31" s="305"/>
    </row>
    <row r="32" spans="1:7" x14ac:dyDescent="0.2">
      <c r="A32" s="174" t="s">
        <v>12</v>
      </c>
      <c r="B32" s="175"/>
      <c r="C32" s="176">
        <v>0</v>
      </c>
      <c r="D32" s="175" t="s">
        <v>74</v>
      </c>
      <c r="E32" s="177"/>
      <c r="F32" s="304">
        <v>0</v>
      </c>
      <c r="G32" s="305"/>
    </row>
    <row r="33" spans="1:8" x14ac:dyDescent="0.2">
      <c r="A33" s="174" t="s">
        <v>73</v>
      </c>
      <c r="B33" s="178"/>
      <c r="C33" s="179">
        <f>C32</f>
        <v>0</v>
      </c>
      <c r="D33" s="175" t="s">
        <v>74</v>
      </c>
      <c r="E33" s="152"/>
      <c r="F33" s="304">
        <f>ROUND(PRODUCT(F32,C33/100),0)</f>
        <v>0</v>
      </c>
      <c r="G33" s="305"/>
    </row>
    <row r="34" spans="1:8" s="183" customFormat="1" ht="19.5" customHeight="1" thickBot="1" x14ac:dyDescent="0.3">
      <c r="A34" s="180" t="s">
        <v>75</v>
      </c>
      <c r="B34" s="181"/>
      <c r="C34" s="181"/>
      <c r="D34" s="181"/>
      <c r="E34" s="182"/>
      <c r="F34" s="306">
        <f>ROUND(SUM(F30:F33),0)</f>
        <v>0</v>
      </c>
      <c r="G34" s="307"/>
    </row>
    <row r="36" spans="1:8" x14ac:dyDescent="0.2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08"/>
      <c r="C37" s="308"/>
      <c r="D37" s="308"/>
      <c r="E37" s="308"/>
      <c r="F37" s="308"/>
      <c r="G37" s="308"/>
      <c r="H37" s="1" t="s">
        <v>2</v>
      </c>
    </row>
    <row r="38" spans="1:8" ht="12.75" customHeight="1" x14ac:dyDescent="0.2">
      <c r="A38" s="184"/>
      <c r="B38" s="308"/>
      <c r="C38" s="308"/>
      <c r="D38" s="308"/>
      <c r="E38" s="308"/>
      <c r="F38" s="308"/>
      <c r="G38" s="308"/>
      <c r="H38" s="1" t="s">
        <v>2</v>
      </c>
    </row>
    <row r="39" spans="1:8" x14ac:dyDescent="0.2">
      <c r="A39" s="184"/>
      <c r="B39" s="308"/>
      <c r="C39" s="308"/>
      <c r="D39" s="308"/>
      <c r="E39" s="308"/>
      <c r="F39" s="308"/>
      <c r="G39" s="308"/>
      <c r="H39" s="1" t="s">
        <v>2</v>
      </c>
    </row>
    <row r="40" spans="1:8" x14ac:dyDescent="0.2">
      <c r="A40" s="184"/>
      <c r="B40" s="308"/>
      <c r="C40" s="308"/>
      <c r="D40" s="308"/>
      <c r="E40" s="308"/>
      <c r="F40" s="308"/>
      <c r="G40" s="308"/>
      <c r="H40" s="1" t="s">
        <v>2</v>
      </c>
    </row>
    <row r="41" spans="1:8" x14ac:dyDescent="0.2">
      <c r="A41" s="184"/>
      <c r="B41" s="308"/>
      <c r="C41" s="308"/>
      <c r="D41" s="308"/>
      <c r="E41" s="308"/>
      <c r="F41" s="308"/>
      <c r="G41" s="308"/>
      <c r="H41" s="1" t="s">
        <v>2</v>
      </c>
    </row>
    <row r="42" spans="1:8" x14ac:dyDescent="0.2">
      <c r="A42" s="184"/>
      <c r="B42" s="308"/>
      <c r="C42" s="308"/>
      <c r="D42" s="308"/>
      <c r="E42" s="308"/>
      <c r="F42" s="308"/>
      <c r="G42" s="308"/>
      <c r="H42" s="1" t="s">
        <v>2</v>
      </c>
    </row>
    <row r="43" spans="1:8" x14ac:dyDescent="0.2">
      <c r="A43" s="184"/>
      <c r="B43" s="308"/>
      <c r="C43" s="308"/>
      <c r="D43" s="308"/>
      <c r="E43" s="308"/>
      <c r="F43" s="308"/>
      <c r="G43" s="308"/>
      <c r="H43" s="1" t="s">
        <v>2</v>
      </c>
    </row>
    <row r="44" spans="1:8" ht="12.75" customHeight="1" x14ac:dyDescent="0.2">
      <c r="A44" s="184"/>
      <c r="B44" s="308"/>
      <c r="C44" s="308"/>
      <c r="D44" s="308"/>
      <c r="E44" s="308"/>
      <c r="F44" s="308"/>
      <c r="G44" s="308"/>
      <c r="H44" s="1" t="s">
        <v>2</v>
      </c>
    </row>
    <row r="45" spans="1:8" ht="12.75" customHeight="1" x14ac:dyDescent="0.2">
      <c r="A45" s="184"/>
      <c r="B45" s="308"/>
      <c r="C45" s="308"/>
      <c r="D45" s="308"/>
      <c r="E45" s="308"/>
      <c r="F45" s="308"/>
      <c r="G45" s="308"/>
      <c r="H45" s="1" t="s">
        <v>2</v>
      </c>
    </row>
    <row r="46" spans="1:8" x14ac:dyDescent="0.2">
      <c r="B46" s="303"/>
      <c r="C46" s="303"/>
      <c r="D46" s="303"/>
      <c r="E46" s="303"/>
      <c r="F46" s="303"/>
      <c r="G46" s="303"/>
    </row>
    <row r="47" spans="1:8" x14ac:dyDescent="0.2">
      <c r="B47" s="303"/>
      <c r="C47" s="303"/>
      <c r="D47" s="303"/>
      <c r="E47" s="303"/>
      <c r="F47" s="303"/>
      <c r="G47" s="303"/>
    </row>
    <row r="48" spans="1:8" x14ac:dyDescent="0.2">
      <c r="B48" s="303"/>
      <c r="C48" s="303"/>
      <c r="D48" s="303"/>
      <c r="E48" s="303"/>
      <c r="F48" s="303"/>
      <c r="G48" s="303"/>
    </row>
    <row r="49" spans="2:7" x14ac:dyDescent="0.2">
      <c r="B49" s="303"/>
      <c r="C49" s="303"/>
      <c r="D49" s="303"/>
      <c r="E49" s="303"/>
      <c r="F49" s="303"/>
      <c r="G49" s="303"/>
    </row>
    <row r="50" spans="2:7" x14ac:dyDescent="0.2">
      <c r="B50" s="303"/>
      <c r="C50" s="303"/>
      <c r="D50" s="303"/>
      <c r="E50" s="303"/>
      <c r="F50" s="303"/>
      <c r="G50" s="303"/>
    </row>
    <row r="51" spans="2:7" x14ac:dyDescent="0.2">
      <c r="B51" s="303"/>
      <c r="C51" s="303"/>
      <c r="D51" s="303"/>
      <c r="E51" s="303"/>
      <c r="F51" s="303"/>
      <c r="G51" s="303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88"/>
  <sheetViews>
    <sheetView view="pageBreakPreview" zoomScaleNormal="100" zoomScaleSheetLayoutView="100" workbookViewId="0">
      <selection activeCell="F30" sqref="F30:F36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24.4257812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4" t="s">
        <v>3</v>
      </c>
      <c r="B1" s="315"/>
      <c r="C1" s="185" t="s">
        <v>106</v>
      </c>
      <c r="D1" s="186"/>
      <c r="E1" s="187"/>
      <c r="F1" s="186"/>
      <c r="G1" s="188" t="s">
        <v>77</v>
      </c>
      <c r="H1" s="189" t="s">
        <v>104</v>
      </c>
      <c r="I1" s="190"/>
    </row>
    <row r="2" spans="1:9" ht="13.5" thickBot="1" x14ac:dyDescent="0.25">
      <c r="A2" s="316" t="s">
        <v>78</v>
      </c>
      <c r="B2" s="317"/>
      <c r="C2" s="191" t="s">
        <v>109</v>
      </c>
      <c r="D2" s="192"/>
      <c r="E2" s="193"/>
      <c r="F2" s="192"/>
      <c r="G2" s="318" t="s">
        <v>108</v>
      </c>
      <c r="H2" s="319"/>
      <c r="I2" s="320"/>
    </row>
    <row r="3" spans="1:9" ht="13.5" thickTop="1" x14ac:dyDescent="0.2">
      <c r="F3" s="126"/>
    </row>
    <row r="4" spans="1:9" ht="19.5" customHeight="1" x14ac:dyDescent="0.25">
      <c r="A4" s="194" t="s">
        <v>79</v>
      </c>
      <c r="B4" s="195"/>
      <c r="C4" s="195"/>
      <c r="D4" s="195"/>
      <c r="E4" s="196"/>
      <c r="F4" s="195"/>
      <c r="G4" s="195"/>
      <c r="H4" s="195"/>
      <c r="I4" s="195"/>
    </row>
    <row r="5" spans="1:9" ht="13.5" thickBot="1" x14ac:dyDescent="0.25"/>
    <row r="6" spans="1:9" s="126" customFormat="1" ht="13.5" thickBot="1" x14ac:dyDescent="0.25">
      <c r="A6" s="197"/>
      <c r="B6" s="198" t="s">
        <v>80</v>
      </c>
      <c r="C6" s="198"/>
      <c r="D6" s="199"/>
      <c r="E6" s="200" t="s">
        <v>26</v>
      </c>
      <c r="F6" s="201" t="s">
        <v>27</v>
      </c>
      <c r="G6" s="201" t="s">
        <v>28</v>
      </c>
      <c r="H6" s="201" t="s">
        <v>29</v>
      </c>
      <c r="I6" s="202" t="s">
        <v>30</v>
      </c>
    </row>
    <row r="7" spans="1:9" s="126" customFormat="1" x14ac:dyDescent="0.2">
      <c r="A7" s="290" t="str">
        <f>'SO 801,901 G2070122 Pol-1'!B7</f>
        <v>0</v>
      </c>
      <c r="B7" s="62" t="str">
        <f>'SO 801,901 G2070122 Pol-1'!C7</f>
        <v>Přípravné a pomocné práce</v>
      </c>
      <c r="D7" s="203"/>
      <c r="E7" s="291">
        <f>'SO 801,901 G2070122 Pol-1'!BA9</f>
        <v>0</v>
      </c>
      <c r="F7" s="292">
        <f>'SO 801,901 G2070122 Pol-1'!BB9</f>
        <v>0</v>
      </c>
      <c r="G7" s="292">
        <f>'SO 801,901 G2070122 Pol-1'!BC9</f>
        <v>0</v>
      </c>
      <c r="H7" s="292">
        <f>'SO 801,901 G2070122 Pol-1'!BD9</f>
        <v>0</v>
      </c>
      <c r="I7" s="293">
        <f>'SO 801,901 G2070122 Pol-1'!BE9</f>
        <v>0</v>
      </c>
    </row>
    <row r="8" spans="1:9" s="126" customFormat="1" x14ac:dyDescent="0.2">
      <c r="A8" s="290" t="str">
        <f>'SO 801,901 G2070122 Pol-1'!B10</f>
        <v>06</v>
      </c>
      <c r="B8" s="62" t="str">
        <f>'SO 801,901 G2070122 Pol-1'!C10</f>
        <v>Příprava území</v>
      </c>
      <c r="D8" s="203"/>
      <c r="E8" s="291">
        <f>'SO 801,901 G2070122 Pol-1'!BA19</f>
        <v>0</v>
      </c>
      <c r="F8" s="292">
        <f>'SO 801,901 G2070122 Pol-1'!BB19</f>
        <v>0</v>
      </c>
      <c r="G8" s="292">
        <f>'SO 801,901 G2070122 Pol-1'!BC19</f>
        <v>0</v>
      </c>
      <c r="H8" s="292">
        <f>'SO 801,901 G2070122 Pol-1'!BD19</f>
        <v>0</v>
      </c>
      <c r="I8" s="293">
        <f>'SO 801,901 G2070122 Pol-1'!BE19</f>
        <v>0</v>
      </c>
    </row>
    <row r="9" spans="1:9" s="126" customFormat="1" x14ac:dyDescent="0.2">
      <c r="A9" s="290" t="str">
        <f>'SO 801,901 G2070122 Pol-1'!B20</f>
        <v>1</v>
      </c>
      <c r="B9" s="62" t="str">
        <f>'SO 801,901 G2070122 Pol-1'!C20</f>
        <v>Zemní práce</v>
      </c>
      <c r="D9" s="203"/>
      <c r="E9" s="291">
        <f>'SO 801,901 G2070122 Pol-1'!BA51</f>
        <v>0</v>
      </c>
      <c r="F9" s="292">
        <f>'SO 801,901 G2070122 Pol-1'!BB51</f>
        <v>0</v>
      </c>
      <c r="G9" s="292">
        <f>'SO 801,901 G2070122 Pol-1'!BC51</f>
        <v>0</v>
      </c>
      <c r="H9" s="292">
        <f>'SO 801,901 G2070122 Pol-1'!BD51</f>
        <v>0</v>
      </c>
      <c r="I9" s="293">
        <f>'SO 801,901 G2070122 Pol-1'!BE51</f>
        <v>0</v>
      </c>
    </row>
    <row r="10" spans="1:9" s="126" customFormat="1" x14ac:dyDescent="0.2">
      <c r="A10" s="290" t="str">
        <f>'SO 801,901 G2070122 Pol-1'!B52</f>
        <v>12</v>
      </c>
      <c r="B10" s="62" t="str">
        <f>'SO 801,901 G2070122 Pol-1'!C52</f>
        <v>Stromy</v>
      </c>
      <c r="D10" s="203"/>
      <c r="E10" s="291">
        <f>'SO 801,901 G2070122 Pol-1'!BA80</f>
        <v>0</v>
      </c>
      <c r="F10" s="292">
        <f>'SO 801,901 G2070122 Pol-1'!BB80</f>
        <v>0</v>
      </c>
      <c r="G10" s="292">
        <f>'SO 801,901 G2070122 Pol-1'!BC80</f>
        <v>0</v>
      </c>
      <c r="H10" s="292">
        <f>'SO 801,901 G2070122 Pol-1'!BD80</f>
        <v>0</v>
      </c>
      <c r="I10" s="293">
        <f>'SO 801,901 G2070122 Pol-1'!BE80</f>
        <v>0</v>
      </c>
    </row>
    <row r="11" spans="1:9" s="126" customFormat="1" ht="13.5" customHeight="1" x14ac:dyDescent="0.2">
      <c r="A11" s="290" t="str">
        <f>'SO 801,901 G2070122 Pol-1'!B81</f>
        <v>13</v>
      </c>
      <c r="B11" s="330" t="str">
        <f>'SO 801,901 G2070122 Pol-1'!C81</f>
        <v>Stromy ovocné,vysokokmen,rozvětvené,prostokořené</v>
      </c>
      <c r="C11" s="330"/>
      <c r="D11" s="331"/>
      <c r="E11" s="291">
        <f>'SO 801,901 G2070122 Pol-1'!BA103</f>
        <v>0</v>
      </c>
      <c r="F11" s="292">
        <f>'SO 801,901 G2070122 Pol-1'!BB103</f>
        <v>0</v>
      </c>
      <c r="G11" s="292">
        <f>'SO 801,901 G2070122 Pol-1'!BC103</f>
        <v>0</v>
      </c>
      <c r="H11" s="292">
        <f>'SO 801,901 G2070122 Pol-1'!BD103</f>
        <v>0</v>
      </c>
      <c r="I11" s="293">
        <f>'SO 801,901 G2070122 Pol-1'!BE103</f>
        <v>0</v>
      </c>
    </row>
    <row r="12" spans="1:9" s="126" customFormat="1" x14ac:dyDescent="0.2">
      <c r="A12" s="290" t="str">
        <f>'SO 801,901 G2070122 Pol-1'!B104</f>
        <v>14</v>
      </c>
      <c r="B12" s="62" t="str">
        <f>'SO 801,901 G2070122 Pol-1'!C104</f>
        <v>Keře</v>
      </c>
      <c r="D12" s="203"/>
      <c r="E12" s="291">
        <f>'SO 801,901 G2070122 Pol-1'!BA131</f>
        <v>0</v>
      </c>
      <c r="F12" s="292">
        <f>'SO 801,901 G2070122 Pol-1'!BB131</f>
        <v>0</v>
      </c>
      <c r="G12" s="292">
        <f>'SO 801,901 G2070122 Pol-1'!BC131</f>
        <v>0</v>
      </c>
      <c r="H12" s="292">
        <f>'SO 801,901 G2070122 Pol-1'!BD131</f>
        <v>0</v>
      </c>
      <c r="I12" s="293">
        <f>'SO 801,901 G2070122 Pol-1'!BE131</f>
        <v>0</v>
      </c>
    </row>
    <row r="13" spans="1:9" s="126" customFormat="1" x14ac:dyDescent="0.2">
      <c r="A13" s="290" t="str">
        <f>'SO 801,901 G2070122 Pol-1'!B132</f>
        <v>15</v>
      </c>
      <c r="B13" s="62" t="str">
        <f>'SO 801,901 G2070122 Pol-1'!C132</f>
        <v>Výsadba cibulovin</v>
      </c>
      <c r="D13" s="203"/>
      <c r="E13" s="291">
        <f>'SO 801,901 G2070122 Pol-1'!BA135</f>
        <v>0</v>
      </c>
      <c r="F13" s="292">
        <f>'SO 801,901 G2070122 Pol-1'!BB135</f>
        <v>0</v>
      </c>
      <c r="G13" s="292">
        <f>'SO 801,901 G2070122 Pol-1'!BC135</f>
        <v>0</v>
      </c>
      <c r="H13" s="292">
        <f>'SO 801,901 G2070122 Pol-1'!BD135</f>
        <v>0</v>
      </c>
      <c r="I13" s="293">
        <f>'SO 801,901 G2070122 Pol-1'!BE135</f>
        <v>0</v>
      </c>
    </row>
    <row r="14" spans="1:9" s="126" customFormat="1" x14ac:dyDescent="0.2">
      <c r="A14" s="290" t="str">
        <f>'SO 801,901 G2070122 Pol-1'!B136</f>
        <v>16</v>
      </c>
      <c r="B14" s="62" t="str">
        <f>'SO 801,901 G2070122 Pol-1'!C136</f>
        <v>Založení louky základní</v>
      </c>
      <c r="D14" s="203"/>
      <c r="E14" s="291">
        <f>'SO 801,901 G2070122 Pol-1'!BA147</f>
        <v>0</v>
      </c>
      <c r="F14" s="292">
        <f>'SO 801,901 G2070122 Pol-1'!BB147</f>
        <v>0</v>
      </c>
      <c r="G14" s="292">
        <f>'SO 801,901 G2070122 Pol-1'!BC147</f>
        <v>0</v>
      </c>
      <c r="H14" s="292">
        <f>'SO 801,901 G2070122 Pol-1'!BD147</f>
        <v>0</v>
      </c>
      <c r="I14" s="293">
        <f>'SO 801,901 G2070122 Pol-1'!BE147</f>
        <v>0</v>
      </c>
    </row>
    <row r="15" spans="1:9" s="126" customFormat="1" x14ac:dyDescent="0.2">
      <c r="A15" s="290" t="str">
        <f>'SO 801,901 G2070122 Pol-1'!B148</f>
        <v>17</v>
      </c>
      <c r="B15" s="62" t="str">
        <f>'SO 801,901 G2070122 Pol-1'!C148</f>
        <v>Založení louky SV expozice</v>
      </c>
      <c r="D15" s="203"/>
      <c r="E15" s="291">
        <f>'SO 801,901 G2070122 Pol-1'!BA156</f>
        <v>0</v>
      </c>
      <c r="F15" s="292">
        <f>'SO 801,901 G2070122 Pol-1'!BB156</f>
        <v>0</v>
      </c>
      <c r="G15" s="292">
        <f>'SO 801,901 G2070122 Pol-1'!BC156</f>
        <v>0</v>
      </c>
      <c r="H15" s="292">
        <f>'SO 801,901 G2070122 Pol-1'!BD156</f>
        <v>0</v>
      </c>
      <c r="I15" s="293">
        <f>'SO 801,901 G2070122 Pol-1'!BE156</f>
        <v>0</v>
      </c>
    </row>
    <row r="16" spans="1:9" s="126" customFormat="1" x14ac:dyDescent="0.2">
      <c r="A16" s="290" t="str">
        <f>'SO 801,901 G2070122 Pol-1'!B157</f>
        <v>18</v>
      </c>
      <c r="B16" s="62" t="str">
        <f>'SO 801,901 G2070122 Pol-1'!C157</f>
        <v>Založení louky JZ expozice</v>
      </c>
      <c r="D16" s="203"/>
      <c r="E16" s="291">
        <f>'SO 801,901 G2070122 Pol-1'!BA165</f>
        <v>0</v>
      </c>
      <c r="F16" s="292">
        <f>'SO 801,901 G2070122 Pol-1'!BB165</f>
        <v>0</v>
      </c>
      <c r="G16" s="292">
        <f>'SO 801,901 G2070122 Pol-1'!BC165</f>
        <v>0</v>
      </c>
      <c r="H16" s="292">
        <f>'SO 801,901 G2070122 Pol-1'!BD165</f>
        <v>0</v>
      </c>
      <c r="I16" s="293">
        <f>'SO 801,901 G2070122 Pol-1'!BE165</f>
        <v>0</v>
      </c>
    </row>
    <row r="17" spans="1:57" s="126" customFormat="1" x14ac:dyDescent="0.2">
      <c r="A17" s="290" t="str">
        <f>'SO 801,901 G2070122 Pol-1'!B166</f>
        <v>19</v>
      </c>
      <c r="B17" s="62" t="str">
        <f>'SO 801,901 G2070122 Pol-1'!C166</f>
        <v>Založení louky květinaté</v>
      </c>
      <c r="D17" s="203"/>
      <c r="E17" s="291">
        <f>'SO 801,901 G2070122 Pol-1'!BA174</f>
        <v>0</v>
      </c>
      <c r="F17" s="292">
        <f>'SO 801,901 G2070122 Pol-1'!BB174</f>
        <v>0</v>
      </c>
      <c r="G17" s="292">
        <f>'SO 801,901 G2070122 Pol-1'!BC174</f>
        <v>0</v>
      </c>
      <c r="H17" s="292">
        <f>'SO 801,901 G2070122 Pol-1'!BD174</f>
        <v>0</v>
      </c>
      <c r="I17" s="293">
        <f>'SO 801,901 G2070122 Pol-1'!BE174</f>
        <v>0</v>
      </c>
    </row>
    <row r="18" spans="1:57" s="126" customFormat="1" x14ac:dyDescent="0.2">
      <c r="A18" s="290" t="str">
        <f>'SO 801,901 G2070122 Pol-1'!B175</f>
        <v>21</v>
      </c>
      <c r="B18" s="62" t="str">
        <f>'SO 801,901 G2070122 Pol-1'!C175</f>
        <v>Založení louky vlhké</v>
      </c>
      <c r="D18" s="203"/>
      <c r="E18" s="291">
        <f>'SO 801,901 G2070122 Pol-1'!BA187</f>
        <v>0</v>
      </c>
      <c r="F18" s="292">
        <f>'SO 801,901 G2070122 Pol-1'!BB187</f>
        <v>0</v>
      </c>
      <c r="G18" s="292">
        <f>'SO 801,901 G2070122 Pol-1'!BC187</f>
        <v>0</v>
      </c>
      <c r="H18" s="292">
        <f>'SO 801,901 G2070122 Pol-1'!BD187</f>
        <v>0</v>
      </c>
      <c r="I18" s="293">
        <f>'SO 801,901 G2070122 Pol-1'!BE187</f>
        <v>0</v>
      </c>
    </row>
    <row r="19" spans="1:57" s="126" customFormat="1" x14ac:dyDescent="0.2">
      <c r="A19" s="290" t="str">
        <f>'SO 801,901 G2070122 Pol-1'!B188</f>
        <v>22</v>
      </c>
      <c r="B19" s="62" t="str">
        <f>'SO 801,901 G2070122 Pol-1'!C188</f>
        <v>Štěrkový trávník</v>
      </c>
      <c r="D19" s="203"/>
      <c r="E19" s="291">
        <f>'SO 801,901 G2070122 Pol-1'!BA199</f>
        <v>0</v>
      </c>
      <c r="F19" s="292">
        <f>'SO 801,901 G2070122 Pol-1'!BB199</f>
        <v>0</v>
      </c>
      <c r="G19" s="292">
        <f>'SO 801,901 G2070122 Pol-1'!BC199</f>
        <v>0</v>
      </c>
      <c r="H19" s="292">
        <f>'SO 801,901 G2070122 Pol-1'!BD199</f>
        <v>0</v>
      </c>
      <c r="I19" s="293">
        <f>'SO 801,901 G2070122 Pol-1'!BE199</f>
        <v>0</v>
      </c>
    </row>
    <row r="20" spans="1:57" s="126" customFormat="1" x14ac:dyDescent="0.2">
      <c r="A20" s="290" t="str">
        <f>'SO 801,901 G2070122 Pol-1'!B200</f>
        <v>95</v>
      </c>
      <c r="B20" s="62" t="str">
        <f>'SO 801,901 G2070122 Pol-1'!C200</f>
        <v>Vyklizení stavby</v>
      </c>
      <c r="D20" s="203"/>
      <c r="E20" s="291">
        <f>'SO 801,901 G2070122 Pol-1'!BA202</f>
        <v>0</v>
      </c>
      <c r="F20" s="292">
        <f>'SO 801,901 G2070122 Pol-1'!BB202</f>
        <v>0</v>
      </c>
      <c r="G20" s="292">
        <f>'SO 801,901 G2070122 Pol-1'!BC202</f>
        <v>0</v>
      </c>
      <c r="H20" s="292">
        <f>'SO 801,901 G2070122 Pol-1'!BD202</f>
        <v>0</v>
      </c>
      <c r="I20" s="293">
        <f>'SO 801,901 G2070122 Pol-1'!BE202</f>
        <v>0</v>
      </c>
    </row>
    <row r="21" spans="1:57" s="126" customFormat="1" x14ac:dyDescent="0.2">
      <c r="A21" s="290" t="str">
        <f>'SO 801,901 G2070122 Pol-1'!B203</f>
        <v>99</v>
      </c>
      <c r="B21" s="62" t="str">
        <f>'SO 801,901 G2070122 Pol-1'!C203</f>
        <v>Staveništní přesun hmot</v>
      </c>
      <c r="D21" s="203"/>
      <c r="E21" s="291">
        <f>'SO 801,901 G2070122 Pol-1'!BA207</f>
        <v>0</v>
      </c>
      <c r="F21" s="292">
        <f>'SO 801,901 G2070122 Pol-1'!BB207</f>
        <v>0</v>
      </c>
      <c r="G21" s="292">
        <f>'SO 801,901 G2070122 Pol-1'!BC207</f>
        <v>0</v>
      </c>
      <c r="H21" s="292">
        <f>'SO 801,901 G2070122 Pol-1'!BD207</f>
        <v>0</v>
      </c>
      <c r="I21" s="293">
        <f>'SO 801,901 G2070122 Pol-1'!BE207</f>
        <v>0</v>
      </c>
    </row>
    <row r="22" spans="1:57" s="126" customFormat="1" x14ac:dyDescent="0.2">
      <c r="A22" s="290" t="str">
        <f>'SO 801,901 G2070122 Pol-1'!B208</f>
        <v>767</v>
      </c>
      <c r="B22" s="62" t="str">
        <f>'SO 801,901 G2070122 Pol-1'!C208</f>
        <v>Mobiliář</v>
      </c>
      <c r="D22" s="203"/>
      <c r="E22" s="291">
        <f>'SO 801,901 G2070122 Pol-1'!BA221</f>
        <v>0</v>
      </c>
      <c r="F22" s="292">
        <f>'SO 801,901 G2070122 Pol-1'!BB221</f>
        <v>0</v>
      </c>
      <c r="G22" s="292">
        <f>'SO 801,901 G2070122 Pol-1'!BC221</f>
        <v>0</v>
      </c>
      <c r="H22" s="292">
        <f>'SO 801,901 G2070122 Pol-1'!BD221</f>
        <v>0</v>
      </c>
      <c r="I22" s="293">
        <f>'SO 801,901 G2070122 Pol-1'!BE221</f>
        <v>0</v>
      </c>
    </row>
    <row r="23" spans="1:57" s="126" customFormat="1" x14ac:dyDescent="0.2">
      <c r="A23" s="290" t="str">
        <f>'SO 801,901 G2070122 Pol-1'!B222</f>
        <v>769</v>
      </c>
      <c r="B23" s="62" t="str">
        <f>'SO 801,901 G2070122 Pol-1'!C222</f>
        <v>Provizorní zařízení staveniště</v>
      </c>
      <c r="D23" s="203"/>
      <c r="E23" s="291">
        <f>'SO 801,901 G2070122 Pol-1'!BA239</f>
        <v>0</v>
      </c>
      <c r="F23" s="292">
        <f>'SO 801,901 G2070122 Pol-1'!BB239</f>
        <v>0</v>
      </c>
      <c r="G23" s="292">
        <f>'SO 801,901 G2070122 Pol-1'!BC239</f>
        <v>0</v>
      </c>
      <c r="H23" s="292">
        <f>'SO 801,901 G2070122 Pol-1'!BD239</f>
        <v>0</v>
      </c>
      <c r="I23" s="293">
        <f>'SO 801,901 G2070122 Pol-1'!BE239</f>
        <v>0</v>
      </c>
    </row>
    <row r="24" spans="1:57" s="126" customFormat="1" ht="13.5" thickBot="1" x14ac:dyDescent="0.25">
      <c r="A24" s="290" t="str">
        <f>'SO 801,901 G2070122 Pol-1'!B240</f>
        <v>D96</v>
      </c>
      <c r="B24" s="62" t="str">
        <f>'SO 801,901 G2070122 Pol-1'!C240</f>
        <v>Odvoz a uložení odpadu</v>
      </c>
      <c r="D24" s="203"/>
      <c r="E24" s="291">
        <f>'SO 801,901 G2070122 Pol-1'!BA242</f>
        <v>0</v>
      </c>
      <c r="F24" s="292">
        <f>'SO 801,901 G2070122 Pol-1'!BB242</f>
        <v>0</v>
      </c>
      <c r="G24" s="292">
        <f>'SO 801,901 G2070122 Pol-1'!BC242</f>
        <v>0</v>
      </c>
      <c r="H24" s="292">
        <f>'SO 801,901 G2070122 Pol-1'!BD242</f>
        <v>0</v>
      </c>
      <c r="I24" s="293">
        <f>'SO 801,901 G2070122 Pol-1'!BE242</f>
        <v>0</v>
      </c>
    </row>
    <row r="25" spans="1:57" s="14" customFormat="1" ht="13.5" thickBot="1" x14ac:dyDescent="0.25">
      <c r="A25" s="204"/>
      <c r="B25" s="205" t="s">
        <v>81</v>
      </c>
      <c r="C25" s="205"/>
      <c r="D25" s="206"/>
      <c r="E25" s="207">
        <f>SUM(E7:E24)</f>
        <v>0</v>
      </c>
      <c r="F25" s="208">
        <f>SUM(F7:F24)</f>
        <v>0</v>
      </c>
      <c r="G25" s="208">
        <f>SUM(G7:G24)</f>
        <v>0</v>
      </c>
      <c r="H25" s="208">
        <f>SUM(H7:H24)</f>
        <v>0</v>
      </c>
      <c r="I25" s="209">
        <f>SUM(I7:I24)</f>
        <v>0</v>
      </c>
    </row>
    <row r="26" spans="1:57" x14ac:dyDescent="0.2">
      <c r="A26" s="126"/>
      <c r="B26" s="126"/>
      <c r="C26" s="126"/>
      <c r="D26" s="126"/>
      <c r="E26" s="126"/>
      <c r="F26" s="126"/>
      <c r="G26" s="126"/>
      <c r="H26" s="126"/>
      <c r="I26" s="126"/>
    </row>
    <row r="27" spans="1:57" ht="19.5" customHeight="1" x14ac:dyDescent="0.25">
      <c r="A27" s="195" t="s">
        <v>82</v>
      </c>
      <c r="B27" s="195"/>
      <c r="C27" s="195"/>
      <c r="D27" s="195"/>
      <c r="E27" s="195"/>
      <c r="F27" s="195"/>
      <c r="G27" s="210"/>
      <c r="H27" s="195"/>
      <c r="I27" s="195"/>
      <c r="BA27" s="132"/>
      <c r="BB27" s="132"/>
      <c r="BC27" s="132"/>
      <c r="BD27" s="132"/>
      <c r="BE27" s="132"/>
    </row>
    <row r="28" spans="1:57" ht="13.5" thickBot="1" x14ac:dyDescent="0.25"/>
    <row r="29" spans="1:57" x14ac:dyDescent="0.2">
      <c r="A29" s="161" t="s">
        <v>83</v>
      </c>
      <c r="B29" s="162"/>
      <c r="C29" s="162"/>
      <c r="D29" s="211"/>
      <c r="E29" s="212" t="s">
        <v>84</v>
      </c>
      <c r="F29" s="213" t="s">
        <v>13</v>
      </c>
      <c r="G29" s="214" t="s">
        <v>85</v>
      </c>
      <c r="H29" s="215"/>
      <c r="I29" s="216" t="s">
        <v>84</v>
      </c>
    </row>
    <row r="30" spans="1:57" x14ac:dyDescent="0.2">
      <c r="A30" s="155" t="s">
        <v>566</v>
      </c>
      <c r="B30" s="146"/>
      <c r="C30" s="146"/>
      <c r="D30" s="217"/>
      <c r="E30" s="218">
        <v>0</v>
      </c>
      <c r="F30" s="219"/>
      <c r="G30" s="220"/>
      <c r="H30" s="221"/>
      <c r="I30" s="222"/>
      <c r="BA30" s="1">
        <v>0</v>
      </c>
    </row>
    <row r="31" spans="1:57" x14ac:dyDescent="0.2">
      <c r="A31" s="155" t="s">
        <v>567</v>
      </c>
      <c r="B31" s="146"/>
      <c r="C31" s="146"/>
      <c r="D31" s="217"/>
      <c r="E31" s="218">
        <v>0</v>
      </c>
      <c r="F31" s="219"/>
      <c r="G31" s="220"/>
      <c r="H31" s="221"/>
      <c r="I31" s="222"/>
      <c r="BA31" s="1">
        <v>0</v>
      </c>
    </row>
    <row r="32" spans="1:57" x14ac:dyDescent="0.2">
      <c r="A32" s="155" t="s">
        <v>568</v>
      </c>
      <c r="B32" s="146"/>
      <c r="C32" s="146"/>
      <c r="D32" s="217"/>
      <c r="E32" s="218">
        <v>0</v>
      </c>
      <c r="F32" s="219"/>
      <c r="G32" s="220"/>
      <c r="H32" s="221"/>
      <c r="I32" s="222"/>
      <c r="BA32" s="1">
        <v>0</v>
      </c>
    </row>
    <row r="33" spans="1:53" x14ac:dyDescent="0.2">
      <c r="A33" s="155" t="s">
        <v>569</v>
      </c>
      <c r="B33" s="146"/>
      <c r="C33" s="146"/>
      <c r="D33" s="217"/>
      <c r="E33" s="218">
        <v>0</v>
      </c>
      <c r="F33" s="219"/>
      <c r="G33" s="220"/>
      <c r="H33" s="221"/>
      <c r="I33" s="222"/>
      <c r="BA33" s="1">
        <v>0</v>
      </c>
    </row>
    <row r="34" spans="1:53" x14ac:dyDescent="0.2">
      <c r="A34" s="155" t="s">
        <v>570</v>
      </c>
      <c r="B34" s="146"/>
      <c r="C34" s="146"/>
      <c r="D34" s="217"/>
      <c r="E34" s="218">
        <v>0</v>
      </c>
      <c r="F34" s="219"/>
      <c r="G34" s="220"/>
      <c r="H34" s="221"/>
      <c r="I34" s="222"/>
      <c r="BA34" s="1">
        <v>0</v>
      </c>
    </row>
    <row r="35" spans="1:53" x14ac:dyDescent="0.2">
      <c r="A35" s="155" t="s">
        <v>571</v>
      </c>
      <c r="B35" s="146"/>
      <c r="C35" s="146"/>
      <c r="D35" s="217"/>
      <c r="E35" s="218">
        <v>0</v>
      </c>
      <c r="F35" s="219"/>
      <c r="G35" s="220"/>
      <c r="H35" s="221"/>
      <c r="I35" s="222"/>
      <c r="BA35" s="1">
        <v>0</v>
      </c>
    </row>
    <row r="36" spans="1:53" x14ac:dyDescent="0.2">
      <c r="A36" s="155" t="s">
        <v>572</v>
      </c>
      <c r="B36" s="146"/>
      <c r="C36" s="146"/>
      <c r="D36" s="217"/>
      <c r="E36" s="218">
        <v>0</v>
      </c>
      <c r="F36" s="219"/>
      <c r="G36" s="220"/>
      <c r="H36" s="221"/>
      <c r="I36" s="222"/>
      <c r="BA36" s="1">
        <v>0</v>
      </c>
    </row>
    <row r="37" spans="1:53" ht="13.5" thickBot="1" x14ac:dyDescent="0.25">
      <c r="A37" s="223"/>
      <c r="B37" s="224" t="s">
        <v>86</v>
      </c>
      <c r="C37" s="225"/>
      <c r="D37" s="226"/>
      <c r="E37" s="227"/>
      <c r="F37" s="228"/>
      <c r="G37" s="228"/>
      <c r="H37" s="321">
        <f>SUM(I30:I36)</f>
        <v>0</v>
      </c>
      <c r="I37" s="322"/>
    </row>
    <row r="39" spans="1:53" x14ac:dyDescent="0.2">
      <c r="B39" s="14"/>
      <c r="F39" s="229"/>
      <c r="G39" s="230"/>
      <c r="H39" s="230"/>
      <c r="I39" s="46"/>
    </row>
    <row r="40" spans="1:53" x14ac:dyDescent="0.2">
      <c r="F40" s="229"/>
      <c r="G40" s="230"/>
      <c r="H40" s="230"/>
      <c r="I40" s="46"/>
    </row>
    <row r="41" spans="1:53" x14ac:dyDescent="0.2">
      <c r="F41" s="229"/>
      <c r="G41" s="230"/>
      <c r="H41" s="230"/>
      <c r="I41" s="46"/>
    </row>
    <row r="42" spans="1:53" x14ac:dyDescent="0.2">
      <c r="F42" s="229"/>
      <c r="G42" s="230"/>
      <c r="H42" s="230"/>
      <c r="I42" s="46"/>
    </row>
    <row r="43" spans="1:53" x14ac:dyDescent="0.2">
      <c r="F43" s="229"/>
      <c r="G43" s="230"/>
      <c r="H43" s="230"/>
      <c r="I43" s="46"/>
    </row>
    <row r="44" spans="1:53" x14ac:dyDescent="0.2">
      <c r="F44" s="229"/>
      <c r="G44" s="230"/>
      <c r="H44" s="230"/>
      <c r="I44" s="46"/>
    </row>
    <row r="45" spans="1:53" x14ac:dyDescent="0.2">
      <c r="F45" s="229"/>
      <c r="G45" s="230"/>
      <c r="H45" s="230"/>
      <c r="I45" s="46"/>
    </row>
    <row r="46" spans="1:53" x14ac:dyDescent="0.2">
      <c r="F46" s="229"/>
      <c r="G46" s="230"/>
      <c r="H46" s="230"/>
      <c r="I46" s="46"/>
    </row>
    <row r="47" spans="1:53" x14ac:dyDescent="0.2">
      <c r="F47" s="229"/>
      <c r="G47" s="230"/>
      <c r="H47" s="230"/>
      <c r="I47" s="46"/>
    </row>
    <row r="48" spans="1:53" x14ac:dyDescent="0.2">
      <c r="F48" s="229"/>
      <c r="G48" s="230"/>
      <c r="H48" s="230"/>
      <c r="I48" s="46"/>
    </row>
    <row r="49" spans="6:9" x14ac:dyDescent="0.2">
      <c r="F49" s="229"/>
      <c r="G49" s="230"/>
      <c r="H49" s="230"/>
      <c r="I49" s="46"/>
    </row>
    <row r="50" spans="6:9" x14ac:dyDescent="0.2">
      <c r="F50" s="229"/>
      <c r="G50" s="230"/>
      <c r="H50" s="230"/>
      <c r="I50" s="46"/>
    </row>
    <row r="51" spans="6:9" x14ac:dyDescent="0.2">
      <c r="F51" s="229"/>
      <c r="G51" s="230"/>
      <c r="H51" s="230"/>
      <c r="I51" s="46"/>
    </row>
    <row r="52" spans="6:9" x14ac:dyDescent="0.2">
      <c r="F52" s="229"/>
      <c r="G52" s="230"/>
      <c r="H52" s="230"/>
      <c r="I52" s="46"/>
    </row>
    <row r="53" spans="6:9" x14ac:dyDescent="0.2">
      <c r="F53" s="229"/>
      <c r="G53" s="230"/>
      <c r="H53" s="230"/>
      <c r="I53" s="46"/>
    </row>
    <row r="54" spans="6:9" x14ac:dyDescent="0.2">
      <c r="F54" s="229"/>
      <c r="G54" s="230"/>
      <c r="H54" s="230"/>
      <c r="I54" s="46"/>
    </row>
    <row r="55" spans="6:9" x14ac:dyDescent="0.2">
      <c r="F55" s="229"/>
      <c r="G55" s="230"/>
      <c r="H55" s="230"/>
      <c r="I55" s="46"/>
    </row>
    <row r="56" spans="6:9" x14ac:dyDescent="0.2">
      <c r="F56" s="229"/>
      <c r="G56" s="230"/>
      <c r="H56" s="230"/>
      <c r="I56" s="46"/>
    </row>
    <row r="57" spans="6:9" x14ac:dyDescent="0.2">
      <c r="F57" s="229"/>
      <c r="G57" s="230"/>
      <c r="H57" s="230"/>
      <c r="I57" s="46"/>
    </row>
    <row r="58" spans="6:9" x14ac:dyDescent="0.2">
      <c r="F58" s="229"/>
      <c r="G58" s="230"/>
      <c r="H58" s="230"/>
      <c r="I58" s="46"/>
    </row>
    <row r="59" spans="6:9" x14ac:dyDescent="0.2">
      <c r="F59" s="229"/>
      <c r="G59" s="230"/>
      <c r="H59" s="230"/>
      <c r="I59" s="46"/>
    </row>
    <row r="60" spans="6:9" x14ac:dyDescent="0.2">
      <c r="F60" s="229"/>
      <c r="G60" s="230"/>
      <c r="H60" s="230"/>
      <c r="I60" s="46"/>
    </row>
    <row r="61" spans="6:9" x14ac:dyDescent="0.2">
      <c r="F61" s="229"/>
      <c r="G61" s="230"/>
      <c r="H61" s="230"/>
      <c r="I61" s="46"/>
    </row>
    <row r="62" spans="6:9" x14ac:dyDescent="0.2">
      <c r="F62" s="229"/>
      <c r="G62" s="230"/>
      <c r="H62" s="230"/>
      <c r="I62" s="46"/>
    </row>
    <row r="63" spans="6:9" x14ac:dyDescent="0.2">
      <c r="F63" s="229"/>
      <c r="G63" s="230"/>
      <c r="H63" s="230"/>
      <c r="I63" s="46"/>
    </row>
    <row r="64" spans="6:9" x14ac:dyDescent="0.2">
      <c r="F64" s="229"/>
      <c r="G64" s="230"/>
      <c r="H64" s="230"/>
      <c r="I64" s="46"/>
    </row>
    <row r="65" spans="6:9" x14ac:dyDescent="0.2">
      <c r="F65" s="229"/>
      <c r="G65" s="230"/>
      <c r="H65" s="230"/>
      <c r="I65" s="46"/>
    </row>
    <row r="66" spans="6:9" x14ac:dyDescent="0.2">
      <c r="F66" s="229"/>
      <c r="G66" s="230"/>
      <c r="H66" s="230"/>
      <c r="I66" s="46"/>
    </row>
    <row r="67" spans="6:9" x14ac:dyDescent="0.2">
      <c r="F67" s="229"/>
      <c r="G67" s="230"/>
      <c r="H67" s="230"/>
      <c r="I67" s="46"/>
    </row>
    <row r="68" spans="6:9" x14ac:dyDescent="0.2">
      <c r="F68" s="229"/>
      <c r="G68" s="230"/>
      <c r="H68" s="230"/>
      <c r="I68" s="46"/>
    </row>
    <row r="69" spans="6:9" x14ac:dyDescent="0.2">
      <c r="F69" s="229"/>
      <c r="G69" s="230"/>
      <c r="H69" s="230"/>
      <c r="I69" s="46"/>
    </row>
    <row r="70" spans="6:9" x14ac:dyDescent="0.2">
      <c r="F70" s="229"/>
      <c r="G70" s="230"/>
      <c r="H70" s="230"/>
      <c r="I70" s="46"/>
    </row>
    <row r="71" spans="6:9" x14ac:dyDescent="0.2">
      <c r="F71" s="229"/>
      <c r="G71" s="230"/>
      <c r="H71" s="230"/>
      <c r="I71" s="46"/>
    </row>
    <row r="72" spans="6:9" x14ac:dyDescent="0.2">
      <c r="F72" s="229"/>
      <c r="G72" s="230"/>
      <c r="H72" s="230"/>
      <c r="I72" s="46"/>
    </row>
    <row r="73" spans="6:9" x14ac:dyDescent="0.2">
      <c r="F73" s="229"/>
      <c r="G73" s="230"/>
      <c r="H73" s="230"/>
      <c r="I73" s="46"/>
    </row>
    <row r="74" spans="6:9" x14ac:dyDescent="0.2">
      <c r="F74" s="229"/>
      <c r="G74" s="230"/>
      <c r="H74" s="230"/>
      <c r="I74" s="46"/>
    </row>
    <row r="75" spans="6:9" x14ac:dyDescent="0.2">
      <c r="F75" s="229"/>
      <c r="G75" s="230"/>
      <c r="H75" s="230"/>
      <c r="I75" s="46"/>
    </row>
    <row r="76" spans="6:9" x14ac:dyDescent="0.2">
      <c r="F76" s="229"/>
      <c r="G76" s="230"/>
      <c r="H76" s="230"/>
      <c r="I76" s="46"/>
    </row>
    <row r="77" spans="6:9" x14ac:dyDescent="0.2">
      <c r="F77" s="229"/>
      <c r="G77" s="230"/>
      <c r="H77" s="230"/>
      <c r="I77" s="46"/>
    </row>
    <row r="78" spans="6:9" x14ac:dyDescent="0.2">
      <c r="F78" s="229"/>
      <c r="G78" s="230"/>
      <c r="H78" s="230"/>
      <c r="I78" s="46"/>
    </row>
    <row r="79" spans="6:9" x14ac:dyDescent="0.2">
      <c r="F79" s="229"/>
      <c r="G79" s="230"/>
      <c r="H79" s="230"/>
      <c r="I79" s="46"/>
    </row>
    <row r="80" spans="6:9" x14ac:dyDescent="0.2">
      <c r="F80" s="229"/>
      <c r="G80" s="230"/>
      <c r="H80" s="230"/>
      <c r="I80" s="46"/>
    </row>
    <row r="81" spans="6:9" x14ac:dyDescent="0.2">
      <c r="F81" s="229"/>
      <c r="G81" s="230"/>
      <c r="H81" s="230"/>
      <c r="I81" s="46"/>
    </row>
    <row r="82" spans="6:9" x14ac:dyDescent="0.2">
      <c r="F82" s="229"/>
      <c r="G82" s="230"/>
      <c r="H82" s="230"/>
      <c r="I82" s="46"/>
    </row>
    <row r="83" spans="6:9" x14ac:dyDescent="0.2">
      <c r="F83" s="229"/>
      <c r="G83" s="230"/>
      <c r="H83" s="230"/>
      <c r="I83" s="46"/>
    </row>
    <row r="84" spans="6:9" x14ac:dyDescent="0.2">
      <c r="F84" s="229"/>
      <c r="G84" s="230"/>
      <c r="H84" s="230"/>
      <c r="I84" s="46"/>
    </row>
    <row r="85" spans="6:9" x14ac:dyDescent="0.2">
      <c r="F85" s="229"/>
      <c r="G85" s="230"/>
      <c r="H85" s="230"/>
      <c r="I85" s="46"/>
    </row>
    <row r="86" spans="6:9" x14ac:dyDescent="0.2">
      <c r="F86" s="229"/>
      <c r="G86" s="230"/>
      <c r="H86" s="230"/>
      <c r="I86" s="46"/>
    </row>
    <row r="87" spans="6:9" x14ac:dyDescent="0.2">
      <c r="F87" s="229"/>
      <c r="G87" s="230"/>
      <c r="H87" s="230"/>
      <c r="I87" s="46"/>
    </row>
    <row r="88" spans="6:9" x14ac:dyDescent="0.2">
      <c r="F88" s="229"/>
      <c r="G88" s="230"/>
      <c r="H88" s="230"/>
      <c r="I88" s="46"/>
    </row>
  </sheetData>
  <mergeCells count="5">
    <mergeCell ref="A1:B1"/>
    <mergeCell ref="A2:B2"/>
    <mergeCell ref="G2:I2"/>
    <mergeCell ref="H37:I37"/>
    <mergeCell ref="B11:D11"/>
  </mergeCells>
  <pageMargins left="0.59055118110236227" right="0.39370078740157483" top="0.59055118110236227" bottom="0.98425196850393704" header="0.19685039370078741" footer="0.51181102362204722"/>
  <pageSetup paperSize="9" scale="92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315"/>
  <sheetViews>
    <sheetView tabSelected="1" topLeftCell="A221" zoomScale="115" zoomScaleNormal="115" workbookViewId="0">
      <selection activeCell="L185" sqref="L185"/>
    </sheetView>
  </sheetViews>
  <sheetFormatPr defaultRowHeight="12.75" x14ac:dyDescent="0.2"/>
  <cols>
    <col min="1" max="1" width="4.42578125" style="231" customWidth="1"/>
    <col min="2" max="2" width="11.5703125" style="231" customWidth="1"/>
    <col min="3" max="3" width="40.42578125" style="231" customWidth="1"/>
    <col min="4" max="4" width="5.5703125" style="231" customWidth="1"/>
    <col min="5" max="5" width="8.5703125" style="239" customWidth="1"/>
    <col min="6" max="6" width="9.85546875" style="231" customWidth="1"/>
    <col min="7" max="7" width="13.85546875" style="231" customWidth="1"/>
    <col min="8" max="8" width="11.7109375" style="231" hidden="1" customWidth="1"/>
    <col min="9" max="9" width="11.5703125" style="231" hidden="1" customWidth="1"/>
    <col min="10" max="10" width="11" style="231" hidden="1" customWidth="1"/>
    <col min="11" max="11" width="10.42578125" style="231" hidden="1" customWidth="1"/>
    <col min="12" max="12" width="75.42578125" style="231" customWidth="1"/>
    <col min="13" max="13" width="45.28515625" style="231" customWidth="1"/>
    <col min="14" max="14" width="9.140625" style="231"/>
    <col min="15" max="15" width="10.85546875" style="231" customWidth="1"/>
    <col min="16" max="16" width="2.28515625" style="231" customWidth="1"/>
    <col min="17" max="16384" width="9.140625" style="231"/>
  </cols>
  <sheetData>
    <row r="1" spans="1:80" ht="15.75" x14ac:dyDescent="0.25">
      <c r="A1" s="325" t="s">
        <v>87</v>
      </c>
      <c r="B1" s="325"/>
      <c r="C1" s="325"/>
      <c r="D1" s="325"/>
      <c r="E1" s="325"/>
      <c r="F1" s="325"/>
      <c r="G1" s="325"/>
    </row>
    <row r="2" spans="1:80" ht="14.25" customHeight="1" thickBot="1" x14ac:dyDescent="0.25">
      <c r="B2" s="232"/>
      <c r="C2" s="233"/>
      <c r="D2" s="233"/>
      <c r="E2" s="234"/>
      <c r="F2" s="233"/>
      <c r="G2" s="233"/>
    </row>
    <row r="3" spans="1:80" ht="13.5" thickTop="1" x14ac:dyDescent="0.2">
      <c r="A3" s="314" t="s">
        <v>3</v>
      </c>
      <c r="B3" s="315"/>
      <c r="C3" s="185" t="s">
        <v>106</v>
      </c>
      <c r="D3" s="186"/>
      <c r="E3" s="235" t="s">
        <v>88</v>
      </c>
      <c r="F3" s="236" t="str">
        <f>'SO 801,901 G2070122 Rek-1'!H1</f>
        <v>G2070/12/2</v>
      </c>
      <c r="G3" s="237"/>
    </row>
    <row r="4" spans="1:80" ht="13.5" thickBot="1" x14ac:dyDescent="0.25">
      <c r="A4" s="326" t="s">
        <v>78</v>
      </c>
      <c r="B4" s="317"/>
      <c r="C4" s="191" t="s">
        <v>109</v>
      </c>
      <c r="D4" s="192"/>
      <c r="E4" s="327" t="str">
        <f>'SO 801,901 G2070122 Rek-1'!G2</f>
        <v>Vegetační úpravy,Mobiliář</v>
      </c>
      <c r="F4" s="328"/>
      <c r="G4" s="329"/>
    </row>
    <row r="5" spans="1:80" ht="13.5" thickTop="1" x14ac:dyDescent="0.2">
      <c r="A5" s="238"/>
      <c r="G5" s="240"/>
    </row>
    <row r="6" spans="1:80" ht="27" customHeight="1" x14ac:dyDescent="0.2">
      <c r="A6" s="241" t="s">
        <v>89</v>
      </c>
      <c r="B6" s="242" t="s">
        <v>90</v>
      </c>
      <c r="C6" s="242" t="s">
        <v>91</v>
      </c>
      <c r="D6" s="242" t="s">
        <v>92</v>
      </c>
      <c r="E6" s="243" t="s">
        <v>93</v>
      </c>
      <c r="F6" s="242" t="s">
        <v>94</v>
      </c>
      <c r="G6" s="244" t="s">
        <v>95</v>
      </c>
      <c r="H6" s="245" t="s">
        <v>96</v>
      </c>
      <c r="I6" s="245" t="s">
        <v>97</v>
      </c>
      <c r="J6" s="245" t="s">
        <v>98</v>
      </c>
      <c r="K6" s="245" t="s">
        <v>99</v>
      </c>
    </row>
    <row r="7" spans="1:80" x14ac:dyDescent="0.2">
      <c r="A7" s="246" t="s">
        <v>100</v>
      </c>
      <c r="B7" s="247" t="s">
        <v>223</v>
      </c>
      <c r="C7" s="248" t="s">
        <v>224</v>
      </c>
      <c r="D7" s="249"/>
      <c r="E7" s="250"/>
      <c r="F7" s="250"/>
      <c r="G7" s="251"/>
      <c r="H7" s="252"/>
      <c r="I7" s="253"/>
      <c r="J7" s="254"/>
      <c r="K7" s="255"/>
      <c r="O7" s="256">
        <v>1</v>
      </c>
    </row>
    <row r="8" spans="1:80" ht="22.5" x14ac:dyDescent="0.2">
      <c r="A8" s="257">
        <v>1</v>
      </c>
      <c r="B8" s="258" t="s">
        <v>226</v>
      </c>
      <c r="C8" s="259" t="s">
        <v>227</v>
      </c>
      <c r="D8" s="260" t="s">
        <v>228</v>
      </c>
      <c r="E8" s="261">
        <v>1</v>
      </c>
      <c r="F8" s="261"/>
      <c r="G8" s="262"/>
      <c r="H8" s="263">
        <v>0</v>
      </c>
      <c r="I8" s="264">
        <f>E8*H8</f>
        <v>0</v>
      </c>
      <c r="J8" s="263">
        <v>0</v>
      </c>
      <c r="K8" s="264">
        <f>E8*J8</f>
        <v>0</v>
      </c>
      <c r="O8" s="256">
        <v>2</v>
      </c>
      <c r="CA8" s="256">
        <v>1</v>
      </c>
      <c r="CB8" s="256">
        <v>1</v>
      </c>
    </row>
    <row r="9" spans="1:80" x14ac:dyDescent="0.2">
      <c r="A9" s="274"/>
      <c r="B9" s="275" t="s">
        <v>103</v>
      </c>
      <c r="C9" s="276" t="s">
        <v>225</v>
      </c>
      <c r="D9" s="277"/>
      <c r="E9" s="278"/>
      <c r="F9" s="279"/>
      <c r="G9" s="280">
        <f>SUM(G7:G8)</f>
        <v>0</v>
      </c>
      <c r="H9" s="281"/>
      <c r="I9" s="282">
        <f>SUM(I7:I8)</f>
        <v>0</v>
      </c>
      <c r="J9" s="281"/>
      <c r="K9" s="282">
        <f>SUM(K7:K8)</f>
        <v>0</v>
      </c>
      <c r="O9" s="256">
        <v>4</v>
      </c>
      <c r="BA9" s="283"/>
      <c r="BB9" s="283"/>
      <c r="BC9" s="283"/>
      <c r="BD9" s="283"/>
      <c r="BE9" s="283"/>
    </row>
    <row r="10" spans="1:80" x14ac:dyDescent="0.2">
      <c r="A10" s="246" t="s">
        <v>100</v>
      </c>
      <c r="B10" s="247" t="s">
        <v>229</v>
      </c>
      <c r="C10" s="248" t="s">
        <v>230</v>
      </c>
      <c r="D10" s="249"/>
      <c r="E10" s="250"/>
      <c r="F10" s="250"/>
      <c r="G10" s="251"/>
      <c r="H10" s="252"/>
      <c r="I10" s="253"/>
      <c r="J10" s="254"/>
      <c r="K10" s="255"/>
      <c r="O10" s="256">
        <v>1</v>
      </c>
    </row>
    <row r="11" spans="1:80" x14ac:dyDescent="0.2">
      <c r="A11" s="257">
        <v>2</v>
      </c>
      <c r="B11" s="258" t="s">
        <v>232</v>
      </c>
      <c r="C11" s="259" t="s">
        <v>233</v>
      </c>
      <c r="D11" s="260" t="s">
        <v>234</v>
      </c>
      <c r="E11" s="261">
        <v>3.89</v>
      </c>
      <c r="F11" s="261"/>
      <c r="G11" s="262"/>
      <c r="H11" s="263">
        <v>0</v>
      </c>
      <c r="I11" s="264">
        <f>E11*H11</f>
        <v>0</v>
      </c>
      <c r="J11" s="263">
        <v>0</v>
      </c>
      <c r="K11" s="264">
        <f>E11*J11</f>
        <v>0</v>
      </c>
      <c r="O11" s="256">
        <v>2</v>
      </c>
      <c r="CA11" s="256">
        <v>1</v>
      </c>
      <c r="CB11" s="256">
        <v>1</v>
      </c>
    </row>
    <row r="12" spans="1:80" x14ac:dyDescent="0.2">
      <c r="A12" s="265"/>
      <c r="B12" s="268"/>
      <c r="C12" s="323" t="s">
        <v>235</v>
      </c>
      <c r="D12" s="324"/>
      <c r="E12" s="269">
        <v>3.89</v>
      </c>
      <c r="F12" s="270"/>
      <c r="G12" s="271"/>
      <c r="H12" s="272"/>
      <c r="I12" s="266"/>
      <c r="J12" s="273"/>
      <c r="K12" s="266"/>
      <c r="M12" s="267" t="s">
        <v>235</v>
      </c>
      <c r="O12" s="256"/>
    </row>
    <row r="13" spans="1:80" x14ac:dyDescent="0.2">
      <c r="A13" s="265"/>
      <c r="B13" s="268"/>
      <c r="C13" s="323" t="s">
        <v>236</v>
      </c>
      <c r="D13" s="324"/>
      <c r="E13" s="269">
        <v>0</v>
      </c>
      <c r="F13" s="270"/>
      <c r="G13" s="271"/>
      <c r="H13" s="272"/>
      <c r="I13" s="266"/>
      <c r="J13" s="273"/>
      <c r="K13" s="266"/>
      <c r="M13" s="267" t="s">
        <v>236</v>
      </c>
      <c r="O13" s="256"/>
    </row>
    <row r="14" spans="1:80" ht="22.5" x14ac:dyDescent="0.2">
      <c r="A14" s="257">
        <v>3</v>
      </c>
      <c r="B14" s="258" t="s">
        <v>237</v>
      </c>
      <c r="C14" s="259" t="s">
        <v>238</v>
      </c>
      <c r="D14" s="260" t="s">
        <v>157</v>
      </c>
      <c r="E14" s="261">
        <v>21500</v>
      </c>
      <c r="F14" s="261"/>
      <c r="G14" s="262"/>
      <c r="H14" s="263">
        <v>0</v>
      </c>
      <c r="I14" s="264">
        <f>E14*H14</f>
        <v>0</v>
      </c>
      <c r="J14" s="263">
        <v>0</v>
      </c>
      <c r="K14" s="264">
        <f>E14*J14</f>
        <v>0</v>
      </c>
      <c r="O14" s="256">
        <v>2</v>
      </c>
      <c r="CA14" s="256">
        <v>1</v>
      </c>
      <c r="CB14" s="256">
        <v>1</v>
      </c>
    </row>
    <row r="15" spans="1:80" x14ac:dyDescent="0.2">
      <c r="A15" s="265"/>
      <c r="B15" s="268"/>
      <c r="C15" s="323" t="s">
        <v>239</v>
      </c>
      <c r="D15" s="324"/>
      <c r="E15" s="269">
        <v>21500</v>
      </c>
      <c r="F15" s="270"/>
      <c r="G15" s="271"/>
      <c r="H15" s="272"/>
      <c r="I15" s="266"/>
      <c r="J15" s="273"/>
      <c r="K15" s="266"/>
      <c r="M15" s="267" t="s">
        <v>239</v>
      </c>
      <c r="O15" s="256"/>
    </row>
    <row r="16" spans="1:80" x14ac:dyDescent="0.2">
      <c r="A16" s="265"/>
      <c r="B16" s="268"/>
      <c r="C16" s="323" t="s">
        <v>240</v>
      </c>
      <c r="D16" s="324"/>
      <c r="E16" s="269">
        <v>0</v>
      </c>
      <c r="F16" s="270"/>
      <c r="G16" s="271"/>
      <c r="H16" s="272"/>
      <c r="I16" s="266"/>
      <c r="J16" s="273"/>
      <c r="K16" s="266"/>
      <c r="M16" s="267" t="s">
        <v>240</v>
      </c>
      <c r="O16" s="256"/>
    </row>
    <row r="17" spans="1:80" ht="22.5" x14ac:dyDescent="0.2">
      <c r="A17" s="257">
        <v>4</v>
      </c>
      <c r="B17" s="258" t="s">
        <v>241</v>
      </c>
      <c r="C17" s="259" t="s">
        <v>242</v>
      </c>
      <c r="D17" s="260" t="s">
        <v>243</v>
      </c>
      <c r="E17" s="261">
        <v>2.68</v>
      </c>
      <c r="F17" s="261"/>
      <c r="G17" s="262"/>
      <c r="H17" s="263">
        <v>0</v>
      </c>
      <c r="I17" s="264">
        <f>E17*H17</f>
        <v>0</v>
      </c>
      <c r="J17" s="263">
        <v>0</v>
      </c>
      <c r="K17" s="264">
        <f>E17*J17</f>
        <v>0</v>
      </c>
      <c r="O17" s="256">
        <v>2</v>
      </c>
      <c r="CA17" s="256">
        <v>1</v>
      </c>
      <c r="CB17" s="256">
        <v>0</v>
      </c>
    </row>
    <row r="18" spans="1:80" x14ac:dyDescent="0.2">
      <c r="A18" s="257">
        <v>5</v>
      </c>
      <c r="B18" s="258" t="s">
        <v>244</v>
      </c>
      <c r="C18" s="259" t="s">
        <v>245</v>
      </c>
      <c r="D18" s="260" t="s">
        <v>246</v>
      </c>
      <c r="E18" s="261">
        <v>78.186000000000007</v>
      </c>
      <c r="F18" s="261"/>
      <c r="G18" s="262"/>
      <c r="H18" s="263">
        <v>1E-3</v>
      </c>
      <c r="I18" s="264">
        <f>E18*H18</f>
        <v>7.8186000000000005E-2</v>
      </c>
      <c r="J18" s="263"/>
      <c r="K18" s="264">
        <f>E18*J18</f>
        <v>0</v>
      </c>
      <c r="O18" s="256">
        <v>2</v>
      </c>
      <c r="CA18" s="256">
        <v>3</v>
      </c>
      <c r="CB18" s="256">
        <v>1</v>
      </c>
    </row>
    <row r="19" spans="1:80" x14ac:dyDescent="0.2">
      <c r="A19" s="274"/>
      <c r="B19" s="275" t="s">
        <v>103</v>
      </c>
      <c r="C19" s="276" t="s">
        <v>231</v>
      </c>
      <c r="D19" s="277"/>
      <c r="E19" s="278"/>
      <c r="F19" s="279"/>
      <c r="G19" s="280">
        <f>SUM(G10:G18)</f>
        <v>0</v>
      </c>
      <c r="H19" s="281"/>
      <c r="I19" s="282">
        <f>SUM(I10:I18)</f>
        <v>7.8186000000000005E-2</v>
      </c>
      <c r="J19" s="281"/>
      <c r="K19" s="282">
        <f>SUM(K10:K18)</f>
        <v>0</v>
      </c>
      <c r="O19" s="256">
        <v>4</v>
      </c>
      <c r="BA19" s="283"/>
      <c r="BB19" s="283"/>
      <c r="BC19" s="283"/>
      <c r="BD19" s="283"/>
      <c r="BE19" s="283"/>
    </row>
    <row r="20" spans="1:80" x14ac:dyDescent="0.2">
      <c r="A20" s="246" t="s">
        <v>100</v>
      </c>
      <c r="B20" s="247" t="s">
        <v>101</v>
      </c>
      <c r="C20" s="248" t="s">
        <v>102</v>
      </c>
      <c r="D20" s="249"/>
      <c r="E20" s="250"/>
      <c r="F20" s="250"/>
      <c r="G20" s="251"/>
      <c r="H20" s="252"/>
      <c r="I20" s="253"/>
      <c r="J20" s="254"/>
      <c r="K20" s="255"/>
      <c r="O20" s="256">
        <v>1</v>
      </c>
    </row>
    <row r="21" spans="1:80" x14ac:dyDescent="0.2">
      <c r="A21" s="257">
        <v>6</v>
      </c>
      <c r="B21" s="258" t="s">
        <v>247</v>
      </c>
      <c r="C21" s="259" t="s">
        <v>248</v>
      </c>
      <c r="D21" s="260" t="s">
        <v>114</v>
      </c>
      <c r="E21" s="261">
        <v>394.5</v>
      </c>
      <c r="F21" s="261"/>
      <c r="G21" s="262"/>
      <c r="H21" s="263">
        <v>0</v>
      </c>
      <c r="I21" s="264">
        <f>E21*H21</f>
        <v>0</v>
      </c>
      <c r="J21" s="263">
        <v>0</v>
      </c>
      <c r="K21" s="264">
        <f>E21*J21</f>
        <v>0</v>
      </c>
      <c r="O21" s="256">
        <v>2</v>
      </c>
      <c r="CA21" s="256">
        <v>1</v>
      </c>
      <c r="CB21" s="256">
        <v>1</v>
      </c>
    </row>
    <row r="22" spans="1:80" x14ac:dyDescent="0.2">
      <c r="A22" s="265"/>
      <c r="B22" s="268"/>
      <c r="C22" s="323" t="s">
        <v>249</v>
      </c>
      <c r="D22" s="324"/>
      <c r="E22" s="269">
        <v>394.5</v>
      </c>
      <c r="F22" s="270"/>
      <c r="G22" s="271"/>
      <c r="H22" s="272"/>
      <c r="I22" s="266"/>
      <c r="J22" s="273"/>
      <c r="K22" s="266"/>
      <c r="M22" s="267" t="s">
        <v>249</v>
      </c>
      <c r="O22" s="256"/>
    </row>
    <row r="23" spans="1:80" x14ac:dyDescent="0.2">
      <c r="A23" s="265"/>
      <c r="B23" s="268"/>
      <c r="C23" s="323" t="s">
        <v>250</v>
      </c>
      <c r="D23" s="324"/>
      <c r="E23" s="269">
        <v>0</v>
      </c>
      <c r="F23" s="270"/>
      <c r="G23" s="271"/>
      <c r="H23" s="272"/>
      <c r="I23" s="266"/>
      <c r="J23" s="273"/>
      <c r="K23" s="266"/>
      <c r="M23" s="267" t="s">
        <v>250</v>
      </c>
      <c r="O23" s="256"/>
    </row>
    <row r="24" spans="1:80" x14ac:dyDescent="0.2">
      <c r="A24" s="265"/>
      <c r="B24" s="268"/>
      <c r="C24" s="323" t="s">
        <v>251</v>
      </c>
      <c r="D24" s="324"/>
      <c r="E24" s="269">
        <v>0</v>
      </c>
      <c r="F24" s="270"/>
      <c r="G24" s="271"/>
      <c r="H24" s="272"/>
      <c r="I24" s="266"/>
      <c r="J24" s="273"/>
      <c r="K24" s="266"/>
      <c r="M24" s="267" t="s">
        <v>251</v>
      </c>
      <c r="O24" s="256"/>
    </row>
    <row r="25" spans="1:80" x14ac:dyDescent="0.2">
      <c r="A25" s="265"/>
      <c r="B25" s="268"/>
      <c r="C25" s="323" t="s">
        <v>252</v>
      </c>
      <c r="D25" s="324"/>
      <c r="E25" s="269">
        <v>0</v>
      </c>
      <c r="F25" s="270"/>
      <c r="G25" s="271"/>
      <c r="H25" s="272"/>
      <c r="I25" s="266"/>
      <c r="J25" s="273"/>
      <c r="K25" s="266"/>
      <c r="M25" s="267" t="s">
        <v>252</v>
      </c>
      <c r="O25" s="256"/>
    </row>
    <row r="26" spans="1:80" x14ac:dyDescent="0.2">
      <c r="A26" s="265"/>
      <c r="B26" s="268"/>
      <c r="C26" s="323" t="s">
        <v>253</v>
      </c>
      <c r="D26" s="324"/>
      <c r="E26" s="269">
        <v>0</v>
      </c>
      <c r="F26" s="270"/>
      <c r="G26" s="271"/>
      <c r="H26" s="272"/>
      <c r="I26" s="266"/>
      <c r="J26" s="273"/>
      <c r="K26" s="266"/>
      <c r="M26" s="267" t="s">
        <v>253</v>
      </c>
      <c r="O26" s="256"/>
    </row>
    <row r="27" spans="1:80" x14ac:dyDescent="0.2">
      <c r="A27" s="265"/>
      <c r="B27" s="268"/>
      <c r="C27" s="323" t="s">
        <v>254</v>
      </c>
      <c r="D27" s="324"/>
      <c r="E27" s="269">
        <v>0</v>
      </c>
      <c r="F27" s="270"/>
      <c r="G27" s="271"/>
      <c r="H27" s="272"/>
      <c r="I27" s="266"/>
      <c r="J27" s="273"/>
      <c r="K27" s="266"/>
      <c r="M27" s="267" t="s">
        <v>254</v>
      </c>
      <c r="O27" s="256"/>
    </row>
    <row r="28" spans="1:80" x14ac:dyDescent="0.2">
      <c r="A28" s="265"/>
      <c r="B28" s="268"/>
      <c r="C28" s="323" t="s">
        <v>255</v>
      </c>
      <c r="D28" s="324"/>
      <c r="E28" s="269">
        <v>0</v>
      </c>
      <c r="F28" s="270"/>
      <c r="G28" s="271"/>
      <c r="H28" s="272"/>
      <c r="I28" s="266"/>
      <c r="J28" s="273"/>
      <c r="K28" s="266"/>
      <c r="M28" s="267" t="s">
        <v>255</v>
      </c>
      <c r="O28" s="256"/>
    </row>
    <row r="29" spans="1:80" x14ac:dyDescent="0.2">
      <c r="A29" s="257">
        <v>7</v>
      </c>
      <c r="B29" s="258" t="s">
        <v>256</v>
      </c>
      <c r="C29" s="259" t="s">
        <v>257</v>
      </c>
      <c r="D29" s="260" t="s">
        <v>114</v>
      </c>
      <c r="E29" s="261">
        <v>211.2</v>
      </c>
      <c r="F29" s="261"/>
      <c r="G29" s="262"/>
      <c r="H29" s="263">
        <v>0</v>
      </c>
      <c r="I29" s="264">
        <f>E29*H29</f>
        <v>0</v>
      </c>
      <c r="J29" s="263">
        <v>0</v>
      </c>
      <c r="K29" s="264">
        <f>E29*J29</f>
        <v>0</v>
      </c>
      <c r="O29" s="256">
        <v>2</v>
      </c>
      <c r="CA29" s="256">
        <v>1</v>
      </c>
      <c r="CB29" s="256">
        <v>1</v>
      </c>
    </row>
    <row r="30" spans="1:80" x14ac:dyDescent="0.2">
      <c r="A30" s="265"/>
      <c r="B30" s="268"/>
      <c r="C30" s="323" t="s">
        <v>258</v>
      </c>
      <c r="D30" s="324"/>
      <c r="E30" s="269">
        <v>211.2</v>
      </c>
      <c r="F30" s="270"/>
      <c r="G30" s="271"/>
      <c r="H30" s="272"/>
      <c r="I30" s="266"/>
      <c r="J30" s="273"/>
      <c r="K30" s="266"/>
      <c r="M30" s="267" t="s">
        <v>258</v>
      </c>
      <c r="O30" s="256"/>
    </row>
    <row r="31" spans="1:80" x14ac:dyDescent="0.2">
      <c r="A31" s="265"/>
      <c r="B31" s="268"/>
      <c r="C31" s="323" t="s">
        <v>259</v>
      </c>
      <c r="D31" s="324"/>
      <c r="E31" s="269">
        <v>0</v>
      </c>
      <c r="F31" s="270"/>
      <c r="G31" s="271"/>
      <c r="H31" s="272"/>
      <c r="I31" s="266"/>
      <c r="J31" s="273"/>
      <c r="K31" s="266"/>
      <c r="M31" s="267" t="s">
        <v>259</v>
      </c>
      <c r="O31" s="256"/>
    </row>
    <row r="32" spans="1:80" x14ac:dyDescent="0.2">
      <c r="A32" s="265"/>
      <c r="B32" s="268"/>
      <c r="C32" s="323" t="s">
        <v>260</v>
      </c>
      <c r="D32" s="324"/>
      <c r="E32" s="269">
        <v>0</v>
      </c>
      <c r="F32" s="270"/>
      <c r="G32" s="271"/>
      <c r="H32" s="272"/>
      <c r="I32" s="266"/>
      <c r="J32" s="273"/>
      <c r="K32" s="266"/>
      <c r="M32" s="267" t="s">
        <v>260</v>
      </c>
      <c r="O32" s="256"/>
    </row>
    <row r="33" spans="1:80" ht="22.5" x14ac:dyDescent="0.2">
      <c r="A33" s="257">
        <v>8</v>
      </c>
      <c r="B33" s="258" t="s">
        <v>261</v>
      </c>
      <c r="C33" s="259" t="s">
        <v>262</v>
      </c>
      <c r="D33" s="260" t="s">
        <v>114</v>
      </c>
      <c r="E33" s="261">
        <v>211.2</v>
      </c>
      <c r="F33" s="261"/>
      <c r="G33" s="262"/>
      <c r="H33" s="263">
        <v>0</v>
      </c>
      <c r="I33" s="264">
        <f>E33*H33</f>
        <v>0</v>
      </c>
      <c r="J33" s="263">
        <v>0</v>
      </c>
      <c r="K33" s="264">
        <f>E33*J33</f>
        <v>0</v>
      </c>
      <c r="O33" s="256">
        <v>2</v>
      </c>
      <c r="CA33" s="256">
        <v>1</v>
      </c>
      <c r="CB33" s="256">
        <v>1</v>
      </c>
    </row>
    <row r="34" spans="1:80" ht="22.5" x14ac:dyDescent="0.2">
      <c r="A34" s="257">
        <v>9</v>
      </c>
      <c r="B34" s="258" t="s">
        <v>263</v>
      </c>
      <c r="C34" s="259" t="s">
        <v>264</v>
      </c>
      <c r="D34" s="260" t="s">
        <v>157</v>
      </c>
      <c r="E34" s="261">
        <v>38948</v>
      </c>
      <c r="F34" s="261"/>
      <c r="G34" s="262"/>
      <c r="H34" s="263">
        <v>0</v>
      </c>
      <c r="I34" s="264">
        <f>E34*H34</f>
        <v>0</v>
      </c>
      <c r="J34" s="263">
        <v>0</v>
      </c>
      <c r="K34" s="264">
        <f>E34*J34</f>
        <v>0</v>
      </c>
      <c r="O34" s="256">
        <v>2</v>
      </c>
      <c r="CA34" s="256">
        <v>1</v>
      </c>
      <c r="CB34" s="256">
        <v>1</v>
      </c>
    </row>
    <row r="35" spans="1:80" x14ac:dyDescent="0.2">
      <c r="A35" s="265"/>
      <c r="B35" s="268"/>
      <c r="C35" s="323" t="s">
        <v>265</v>
      </c>
      <c r="D35" s="324"/>
      <c r="E35" s="269">
        <v>0</v>
      </c>
      <c r="F35" s="270"/>
      <c r="G35" s="271"/>
      <c r="H35" s="272"/>
      <c r="I35" s="266"/>
      <c r="J35" s="273"/>
      <c r="K35" s="266"/>
      <c r="M35" s="267" t="s">
        <v>265</v>
      </c>
      <c r="O35" s="256"/>
    </row>
    <row r="36" spans="1:80" x14ac:dyDescent="0.2">
      <c r="A36" s="265"/>
      <c r="B36" s="268"/>
      <c r="C36" s="323" t="s">
        <v>266</v>
      </c>
      <c r="D36" s="324"/>
      <c r="E36" s="269">
        <v>0</v>
      </c>
      <c r="F36" s="270"/>
      <c r="G36" s="271"/>
      <c r="H36" s="272"/>
      <c r="I36" s="266"/>
      <c r="J36" s="273"/>
      <c r="K36" s="266"/>
      <c r="M36" s="267" t="s">
        <v>266</v>
      </c>
      <c r="O36" s="256"/>
    </row>
    <row r="37" spans="1:80" x14ac:dyDescent="0.2">
      <c r="A37" s="265"/>
      <c r="B37" s="268"/>
      <c r="C37" s="323" t="s">
        <v>267</v>
      </c>
      <c r="D37" s="324"/>
      <c r="E37" s="269">
        <v>21500</v>
      </c>
      <c r="F37" s="270"/>
      <c r="G37" s="271"/>
      <c r="H37" s="272"/>
      <c r="I37" s="266"/>
      <c r="J37" s="273"/>
      <c r="K37" s="266"/>
      <c r="M37" s="267" t="s">
        <v>267</v>
      </c>
      <c r="O37" s="256"/>
    </row>
    <row r="38" spans="1:80" x14ac:dyDescent="0.2">
      <c r="A38" s="265"/>
      <c r="B38" s="268"/>
      <c r="C38" s="323" t="s">
        <v>268</v>
      </c>
      <c r="D38" s="324"/>
      <c r="E38" s="269">
        <v>8582</v>
      </c>
      <c r="F38" s="270"/>
      <c r="G38" s="271"/>
      <c r="H38" s="272"/>
      <c r="I38" s="266"/>
      <c r="J38" s="273"/>
      <c r="K38" s="266"/>
      <c r="M38" s="267" t="s">
        <v>268</v>
      </c>
      <c r="O38" s="256"/>
    </row>
    <row r="39" spans="1:80" x14ac:dyDescent="0.2">
      <c r="A39" s="265"/>
      <c r="B39" s="268"/>
      <c r="C39" s="323" t="s">
        <v>269</v>
      </c>
      <c r="D39" s="324"/>
      <c r="E39" s="269">
        <v>4977</v>
      </c>
      <c r="F39" s="270"/>
      <c r="G39" s="271"/>
      <c r="H39" s="272"/>
      <c r="I39" s="266"/>
      <c r="J39" s="273"/>
      <c r="K39" s="266"/>
      <c r="M39" s="267" t="s">
        <v>269</v>
      </c>
      <c r="O39" s="256"/>
    </row>
    <row r="40" spans="1:80" x14ac:dyDescent="0.2">
      <c r="A40" s="265"/>
      <c r="B40" s="268"/>
      <c r="C40" s="323" t="s">
        <v>270</v>
      </c>
      <c r="D40" s="324"/>
      <c r="E40" s="269">
        <v>490</v>
      </c>
      <c r="F40" s="270"/>
      <c r="G40" s="271"/>
      <c r="H40" s="272"/>
      <c r="I40" s="266"/>
      <c r="J40" s="273"/>
      <c r="K40" s="266"/>
      <c r="M40" s="267" t="s">
        <v>270</v>
      </c>
      <c r="O40" s="256"/>
    </row>
    <row r="41" spans="1:80" x14ac:dyDescent="0.2">
      <c r="A41" s="265"/>
      <c r="B41" s="268"/>
      <c r="C41" s="323" t="s">
        <v>271</v>
      </c>
      <c r="D41" s="324"/>
      <c r="E41" s="269">
        <v>3399</v>
      </c>
      <c r="F41" s="270"/>
      <c r="G41" s="271"/>
      <c r="H41" s="272"/>
      <c r="I41" s="266"/>
      <c r="J41" s="273"/>
      <c r="K41" s="266"/>
      <c r="M41" s="267" t="s">
        <v>271</v>
      </c>
      <c r="O41" s="256"/>
    </row>
    <row r="42" spans="1:80" ht="22.5" x14ac:dyDescent="0.2">
      <c r="A42" s="257">
        <v>10</v>
      </c>
      <c r="B42" s="258" t="s">
        <v>272</v>
      </c>
      <c r="C42" s="259" t="s">
        <v>273</v>
      </c>
      <c r="D42" s="260" t="s">
        <v>157</v>
      </c>
      <c r="E42" s="261">
        <v>1944</v>
      </c>
      <c r="F42" s="261"/>
      <c r="G42" s="262"/>
      <c r="H42" s="263">
        <v>0</v>
      </c>
      <c r="I42" s="264">
        <f>E42*H42</f>
        <v>0</v>
      </c>
      <c r="J42" s="263">
        <v>0</v>
      </c>
      <c r="K42" s="264">
        <f>E42*J42</f>
        <v>0</v>
      </c>
      <c r="O42" s="256">
        <v>2</v>
      </c>
      <c r="CA42" s="256">
        <v>1</v>
      </c>
      <c r="CB42" s="256">
        <v>1</v>
      </c>
    </row>
    <row r="43" spans="1:80" x14ac:dyDescent="0.2">
      <c r="A43" s="265"/>
      <c r="B43" s="268"/>
      <c r="C43" s="323" t="s">
        <v>274</v>
      </c>
      <c r="D43" s="324"/>
      <c r="E43" s="269">
        <v>292</v>
      </c>
      <c r="F43" s="270"/>
      <c r="G43" s="271"/>
      <c r="H43" s="272"/>
      <c r="I43" s="266"/>
      <c r="J43" s="273"/>
      <c r="K43" s="266"/>
      <c r="M43" s="267" t="s">
        <v>274</v>
      </c>
      <c r="O43" s="256"/>
    </row>
    <row r="44" spans="1:80" x14ac:dyDescent="0.2">
      <c r="A44" s="265"/>
      <c r="B44" s="268"/>
      <c r="C44" s="323" t="s">
        <v>275</v>
      </c>
      <c r="D44" s="324"/>
      <c r="E44" s="269">
        <v>416</v>
      </c>
      <c r="F44" s="270"/>
      <c r="G44" s="271"/>
      <c r="H44" s="272"/>
      <c r="I44" s="266"/>
      <c r="J44" s="273"/>
      <c r="K44" s="266"/>
      <c r="M44" s="267" t="s">
        <v>275</v>
      </c>
      <c r="O44" s="256"/>
    </row>
    <row r="45" spans="1:80" x14ac:dyDescent="0.2">
      <c r="A45" s="265"/>
      <c r="B45" s="268"/>
      <c r="C45" s="323" t="s">
        <v>276</v>
      </c>
      <c r="D45" s="324"/>
      <c r="E45" s="269">
        <v>756</v>
      </c>
      <c r="F45" s="270"/>
      <c r="G45" s="271"/>
      <c r="H45" s="272"/>
      <c r="I45" s="266"/>
      <c r="J45" s="273"/>
      <c r="K45" s="266"/>
      <c r="M45" s="267" t="s">
        <v>276</v>
      </c>
      <c r="O45" s="256"/>
    </row>
    <row r="46" spans="1:80" x14ac:dyDescent="0.2">
      <c r="A46" s="265"/>
      <c r="B46" s="268"/>
      <c r="C46" s="323" t="s">
        <v>277</v>
      </c>
      <c r="D46" s="324"/>
      <c r="E46" s="269">
        <v>172</v>
      </c>
      <c r="F46" s="270"/>
      <c r="G46" s="271"/>
      <c r="H46" s="272"/>
      <c r="I46" s="266"/>
      <c r="J46" s="273"/>
      <c r="K46" s="266"/>
      <c r="M46" s="267" t="s">
        <v>277</v>
      </c>
      <c r="O46" s="256"/>
    </row>
    <row r="47" spans="1:80" x14ac:dyDescent="0.2">
      <c r="A47" s="265"/>
      <c r="B47" s="268"/>
      <c r="C47" s="323" t="s">
        <v>278</v>
      </c>
      <c r="D47" s="324"/>
      <c r="E47" s="269">
        <v>308</v>
      </c>
      <c r="F47" s="270"/>
      <c r="G47" s="271"/>
      <c r="H47" s="272"/>
      <c r="I47" s="266"/>
      <c r="J47" s="273"/>
      <c r="K47" s="266"/>
      <c r="M47" s="267" t="s">
        <v>278</v>
      </c>
      <c r="O47" s="256"/>
    </row>
    <row r="48" spans="1:80" ht="22.5" x14ac:dyDescent="0.2">
      <c r="A48" s="257">
        <v>11</v>
      </c>
      <c r="B48" s="258" t="s">
        <v>279</v>
      </c>
      <c r="C48" s="259" t="s">
        <v>280</v>
      </c>
      <c r="D48" s="260" t="s">
        <v>208</v>
      </c>
      <c r="E48" s="261">
        <v>186</v>
      </c>
      <c r="F48" s="261"/>
      <c r="G48" s="262"/>
      <c r="H48" s="263">
        <v>0</v>
      </c>
      <c r="I48" s="264">
        <f>E48*H48</f>
        <v>0</v>
      </c>
      <c r="J48" s="263">
        <v>0</v>
      </c>
      <c r="K48" s="264">
        <f>E48*J48</f>
        <v>0</v>
      </c>
      <c r="O48" s="256">
        <v>2</v>
      </c>
      <c r="CA48" s="256">
        <v>1</v>
      </c>
      <c r="CB48" s="256">
        <v>1</v>
      </c>
    </row>
    <row r="49" spans="1:80" ht="22.5" x14ac:dyDescent="0.2">
      <c r="A49" s="257">
        <v>12</v>
      </c>
      <c r="B49" s="258" t="s">
        <v>281</v>
      </c>
      <c r="C49" s="259" t="s">
        <v>282</v>
      </c>
      <c r="D49" s="260" t="s">
        <v>114</v>
      </c>
      <c r="E49" s="261">
        <v>69.650000000000006</v>
      </c>
      <c r="F49" s="261"/>
      <c r="G49" s="262"/>
      <c r="H49" s="263">
        <v>2.16</v>
      </c>
      <c r="I49" s="264">
        <f>E49*H49</f>
        <v>150.44400000000002</v>
      </c>
      <c r="J49" s="263">
        <v>0</v>
      </c>
      <c r="K49" s="264">
        <f>E49*J49</f>
        <v>0</v>
      </c>
      <c r="O49" s="256">
        <v>2</v>
      </c>
      <c r="CA49" s="256">
        <v>1</v>
      </c>
      <c r="CB49" s="256">
        <v>1</v>
      </c>
    </row>
    <row r="50" spans="1:80" x14ac:dyDescent="0.2">
      <c r="A50" s="265"/>
      <c r="B50" s="268"/>
      <c r="C50" s="323" t="s">
        <v>283</v>
      </c>
      <c r="D50" s="324"/>
      <c r="E50" s="269">
        <v>69.650000000000006</v>
      </c>
      <c r="F50" s="270"/>
      <c r="G50" s="271"/>
      <c r="H50" s="272"/>
      <c r="I50" s="266"/>
      <c r="J50" s="273"/>
      <c r="K50" s="266"/>
      <c r="M50" s="267" t="s">
        <v>283</v>
      </c>
      <c r="O50" s="256"/>
    </row>
    <row r="51" spans="1:80" x14ac:dyDescent="0.2">
      <c r="A51" s="274"/>
      <c r="B51" s="275" t="s">
        <v>103</v>
      </c>
      <c r="C51" s="276" t="s">
        <v>111</v>
      </c>
      <c r="D51" s="277"/>
      <c r="E51" s="278"/>
      <c r="F51" s="279"/>
      <c r="G51" s="280">
        <f>SUM(G20:G50)</f>
        <v>0</v>
      </c>
      <c r="H51" s="281"/>
      <c r="I51" s="282">
        <f>SUM(I20:I50)</f>
        <v>150.44400000000002</v>
      </c>
      <c r="J51" s="281"/>
      <c r="K51" s="282">
        <f>SUM(K20:K50)</f>
        <v>0</v>
      </c>
      <c r="O51" s="256">
        <v>4</v>
      </c>
      <c r="BA51" s="283"/>
      <c r="BB51" s="283"/>
      <c r="BC51" s="283"/>
      <c r="BD51" s="283"/>
      <c r="BE51" s="283"/>
    </row>
    <row r="52" spans="1:80" x14ac:dyDescent="0.2">
      <c r="A52" s="246" t="s">
        <v>100</v>
      </c>
      <c r="B52" s="247" t="s">
        <v>284</v>
      </c>
      <c r="C52" s="248" t="s">
        <v>285</v>
      </c>
      <c r="D52" s="249"/>
      <c r="E52" s="250"/>
      <c r="F52" s="250"/>
      <c r="G52" s="251"/>
      <c r="H52" s="252"/>
      <c r="I52" s="253"/>
      <c r="J52" s="254"/>
      <c r="K52" s="255"/>
      <c r="O52" s="256">
        <v>1</v>
      </c>
    </row>
    <row r="53" spans="1:80" ht="22.5" x14ac:dyDescent="0.2">
      <c r="A53" s="257">
        <v>13</v>
      </c>
      <c r="B53" s="258" t="s">
        <v>287</v>
      </c>
      <c r="C53" s="259" t="s">
        <v>288</v>
      </c>
      <c r="D53" s="260" t="s">
        <v>208</v>
      </c>
      <c r="E53" s="261">
        <v>90</v>
      </c>
      <c r="F53" s="261"/>
      <c r="G53" s="262"/>
      <c r="H53" s="263">
        <v>0</v>
      </c>
      <c r="I53" s="264">
        <f t="shared" ref="I53:I58" si="0">E53*H53</f>
        <v>0</v>
      </c>
      <c r="J53" s="263">
        <v>0</v>
      </c>
      <c r="K53" s="264">
        <f t="shared" ref="K53:K58" si="1">E53*J53</f>
        <v>0</v>
      </c>
      <c r="O53" s="256">
        <v>2</v>
      </c>
      <c r="CA53" s="256">
        <v>1</v>
      </c>
      <c r="CB53" s="256">
        <v>1</v>
      </c>
    </row>
    <row r="54" spans="1:80" ht="22.5" x14ac:dyDescent="0.2">
      <c r="A54" s="257">
        <v>14</v>
      </c>
      <c r="B54" s="258" t="s">
        <v>289</v>
      </c>
      <c r="C54" s="259" t="s">
        <v>290</v>
      </c>
      <c r="D54" s="260" t="s">
        <v>208</v>
      </c>
      <c r="E54" s="261">
        <v>90</v>
      </c>
      <c r="F54" s="261"/>
      <c r="G54" s="262"/>
      <c r="H54" s="263">
        <v>0</v>
      </c>
      <c r="I54" s="264">
        <f t="shared" si="0"/>
        <v>0</v>
      </c>
      <c r="J54" s="263">
        <v>0</v>
      </c>
      <c r="K54" s="264">
        <f t="shared" si="1"/>
        <v>0</v>
      </c>
      <c r="O54" s="256">
        <v>2</v>
      </c>
      <c r="CA54" s="256">
        <v>1</v>
      </c>
      <c r="CB54" s="256">
        <v>1</v>
      </c>
    </row>
    <row r="55" spans="1:80" x14ac:dyDescent="0.2">
      <c r="A55" s="257">
        <v>15</v>
      </c>
      <c r="B55" s="258" t="s">
        <v>291</v>
      </c>
      <c r="C55" s="259" t="s">
        <v>292</v>
      </c>
      <c r="D55" s="260" t="s">
        <v>208</v>
      </c>
      <c r="E55" s="261">
        <v>90</v>
      </c>
      <c r="F55" s="261"/>
      <c r="G55" s="262"/>
      <c r="H55" s="263">
        <v>5.5999999999999995E-4</v>
      </c>
      <c r="I55" s="264">
        <f t="shared" si="0"/>
        <v>5.0399999999999993E-2</v>
      </c>
      <c r="J55" s="263">
        <v>0</v>
      </c>
      <c r="K55" s="264">
        <f t="shared" si="1"/>
        <v>0</v>
      </c>
      <c r="O55" s="256">
        <v>2</v>
      </c>
      <c r="CA55" s="256">
        <v>1</v>
      </c>
      <c r="CB55" s="256">
        <v>1</v>
      </c>
    </row>
    <row r="56" spans="1:80" ht="22.5" x14ac:dyDescent="0.2">
      <c r="A56" s="257">
        <v>16</v>
      </c>
      <c r="B56" s="258" t="s">
        <v>293</v>
      </c>
      <c r="C56" s="259" t="s">
        <v>294</v>
      </c>
      <c r="D56" s="260" t="s">
        <v>208</v>
      </c>
      <c r="E56" s="261">
        <v>90</v>
      </c>
      <c r="F56" s="261"/>
      <c r="G56" s="262"/>
      <c r="H56" s="263">
        <v>0</v>
      </c>
      <c r="I56" s="264">
        <f t="shared" si="0"/>
        <v>0</v>
      </c>
      <c r="J56" s="263">
        <v>0</v>
      </c>
      <c r="K56" s="264">
        <f t="shared" si="1"/>
        <v>0</v>
      </c>
      <c r="O56" s="256">
        <v>2</v>
      </c>
      <c r="CA56" s="256">
        <v>1</v>
      </c>
      <c r="CB56" s="256">
        <v>1</v>
      </c>
    </row>
    <row r="57" spans="1:80" x14ac:dyDescent="0.2">
      <c r="A57" s="257">
        <v>17</v>
      </c>
      <c r="B57" s="258" t="s">
        <v>295</v>
      </c>
      <c r="C57" s="259" t="s">
        <v>296</v>
      </c>
      <c r="D57" s="260" t="s">
        <v>157</v>
      </c>
      <c r="E57" s="261">
        <v>90</v>
      </c>
      <c r="F57" s="261"/>
      <c r="G57" s="262"/>
      <c r="H57" s="263">
        <v>0</v>
      </c>
      <c r="I57" s="264">
        <f t="shared" si="0"/>
        <v>0</v>
      </c>
      <c r="J57" s="263">
        <v>0</v>
      </c>
      <c r="K57" s="264">
        <f t="shared" si="1"/>
        <v>0</v>
      </c>
      <c r="O57" s="256">
        <v>2</v>
      </c>
      <c r="CA57" s="256">
        <v>1</v>
      </c>
      <c r="CB57" s="256">
        <v>0</v>
      </c>
    </row>
    <row r="58" spans="1:80" x14ac:dyDescent="0.2">
      <c r="A58" s="257">
        <v>18</v>
      </c>
      <c r="B58" s="258" t="s">
        <v>297</v>
      </c>
      <c r="C58" s="259" t="s">
        <v>298</v>
      </c>
      <c r="D58" s="260" t="s">
        <v>114</v>
      </c>
      <c r="E58" s="261">
        <v>7.2</v>
      </c>
      <c r="F58" s="261"/>
      <c r="G58" s="262"/>
      <c r="H58" s="263">
        <v>0</v>
      </c>
      <c r="I58" s="264">
        <f t="shared" si="0"/>
        <v>0</v>
      </c>
      <c r="J58" s="263">
        <v>0</v>
      </c>
      <c r="K58" s="264">
        <f t="shared" si="1"/>
        <v>0</v>
      </c>
      <c r="O58" s="256">
        <v>2</v>
      </c>
      <c r="CA58" s="256">
        <v>1</v>
      </c>
      <c r="CB58" s="256">
        <v>1</v>
      </c>
    </row>
    <row r="59" spans="1:80" x14ac:dyDescent="0.2">
      <c r="A59" s="265"/>
      <c r="B59" s="268"/>
      <c r="C59" s="323" t="s">
        <v>299</v>
      </c>
      <c r="D59" s="324"/>
      <c r="E59" s="269">
        <v>7.2</v>
      </c>
      <c r="F59" s="270"/>
      <c r="G59" s="271"/>
      <c r="H59" s="272"/>
      <c r="I59" s="266"/>
      <c r="J59" s="273"/>
      <c r="K59" s="266"/>
      <c r="M59" s="267" t="s">
        <v>299</v>
      </c>
      <c r="O59" s="256"/>
    </row>
    <row r="60" spans="1:80" x14ac:dyDescent="0.2">
      <c r="A60" s="257">
        <v>19</v>
      </c>
      <c r="B60" s="258" t="s">
        <v>300</v>
      </c>
      <c r="C60" s="259" t="s">
        <v>301</v>
      </c>
      <c r="D60" s="260" t="s">
        <v>114</v>
      </c>
      <c r="E60" s="261">
        <v>7.2</v>
      </c>
      <c r="F60" s="261"/>
      <c r="G60" s="262"/>
      <c r="H60" s="263">
        <v>0</v>
      </c>
      <c r="I60" s="264">
        <f>E60*H60</f>
        <v>0</v>
      </c>
      <c r="J60" s="263">
        <v>0</v>
      </c>
      <c r="K60" s="264">
        <f>E60*J60</f>
        <v>0</v>
      </c>
      <c r="O60" s="256">
        <v>2</v>
      </c>
      <c r="CA60" s="256">
        <v>1</v>
      </c>
      <c r="CB60" s="256">
        <v>1</v>
      </c>
    </row>
    <row r="61" spans="1:80" x14ac:dyDescent="0.2">
      <c r="A61" s="257">
        <v>20</v>
      </c>
      <c r="B61" s="258" t="s">
        <v>302</v>
      </c>
      <c r="C61" s="259" t="s">
        <v>303</v>
      </c>
      <c r="D61" s="260" t="s">
        <v>208</v>
      </c>
      <c r="E61" s="261">
        <v>1350</v>
      </c>
      <c r="F61" s="261"/>
      <c r="G61" s="262"/>
      <c r="H61" s="263">
        <v>0</v>
      </c>
      <c r="I61" s="264">
        <f>E61*H61</f>
        <v>0</v>
      </c>
      <c r="J61" s="263"/>
      <c r="K61" s="264">
        <f>E61*J61</f>
        <v>0</v>
      </c>
      <c r="O61" s="256">
        <v>2</v>
      </c>
      <c r="CA61" s="256">
        <v>12</v>
      </c>
      <c r="CB61" s="256">
        <v>0</v>
      </c>
    </row>
    <row r="62" spans="1:80" x14ac:dyDescent="0.2">
      <c r="A62" s="265"/>
      <c r="B62" s="268"/>
      <c r="C62" s="323" t="s">
        <v>304</v>
      </c>
      <c r="D62" s="324"/>
      <c r="E62" s="269">
        <v>1350</v>
      </c>
      <c r="F62" s="270"/>
      <c r="G62" s="271"/>
      <c r="H62" s="272"/>
      <c r="I62" s="266"/>
      <c r="J62" s="273"/>
      <c r="K62" s="266"/>
      <c r="M62" s="267" t="s">
        <v>304</v>
      </c>
      <c r="O62" s="256"/>
    </row>
    <row r="63" spans="1:80" x14ac:dyDescent="0.2">
      <c r="A63" s="257">
        <v>21</v>
      </c>
      <c r="B63" s="258" t="s">
        <v>305</v>
      </c>
      <c r="C63" s="259" t="s">
        <v>306</v>
      </c>
      <c r="D63" s="260" t="s">
        <v>246</v>
      </c>
      <c r="E63" s="261">
        <v>22.5</v>
      </c>
      <c r="F63" s="261"/>
      <c r="G63" s="262"/>
      <c r="H63" s="263">
        <v>0</v>
      </c>
      <c r="I63" s="264">
        <f>E63*H63</f>
        <v>0</v>
      </c>
      <c r="J63" s="263"/>
      <c r="K63" s="264">
        <f>E63*J63</f>
        <v>0</v>
      </c>
      <c r="O63" s="256">
        <v>2</v>
      </c>
      <c r="CA63" s="256">
        <v>12</v>
      </c>
      <c r="CB63" s="256">
        <v>0</v>
      </c>
    </row>
    <row r="64" spans="1:80" x14ac:dyDescent="0.2">
      <c r="A64" s="265"/>
      <c r="B64" s="268"/>
      <c r="C64" s="323" t="s">
        <v>307</v>
      </c>
      <c r="D64" s="324"/>
      <c r="E64" s="269">
        <v>22.5</v>
      </c>
      <c r="F64" s="270"/>
      <c r="G64" s="271"/>
      <c r="H64" s="272"/>
      <c r="I64" s="266"/>
      <c r="J64" s="273"/>
      <c r="K64" s="266"/>
      <c r="M64" s="267" t="s">
        <v>307</v>
      </c>
      <c r="O64" s="256"/>
    </row>
    <row r="65" spans="1:80" ht="22.5" x14ac:dyDescent="0.2">
      <c r="A65" s="257">
        <v>22</v>
      </c>
      <c r="B65" s="258" t="s">
        <v>308</v>
      </c>
      <c r="C65" s="259" t="s">
        <v>309</v>
      </c>
      <c r="D65" s="260" t="s">
        <v>246</v>
      </c>
      <c r="E65" s="261">
        <v>270</v>
      </c>
      <c r="F65" s="261"/>
      <c r="G65" s="262"/>
      <c r="H65" s="263">
        <v>1E-3</v>
      </c>
      <c r="I65" s="264">
        <f>E65*H65</f>
        <v>0.27</v>
      </c>
      <c r="J65" s="263"/>
      <c r="K65" s="264">
        <f>E65*J65</f>
        <v>0</v>
      </c>
      <c r="O65" s="256">
        <v>2</v>
      </c>
      <c r="CA65" s="256">
        <v>12</v>
      </c>
      <c r="CB65" s="256">
        <v>0</v>
      </c>
    </row>
    <row r="66" spans="1:80" x14ac:dyDescent="0.2">
      <c r="A66" s="265"/>
      <c r="B66" s="268"/>
      <c r="C66" s="323" t="s">
        <v>310</v>
      </c>
      <c r="D66" s="324"/>
      <c r="E66" s="269">
        <v>270</v>
      </c>
      <c r="F66" s="270"/>
      <c r="G66" s="271"/>
      <c r="H66" s="272"/>
      <c r="I66" s="266"/>
      <c r="J66" s="273"/>
      <c r="K66" s="266"/>
      <c r="M66" s="267" t="s">
        <v>310</v>
      </c>
      <c r="O66" s="256"/>
    </row>
    <row r="67" spans="1:80" x14ac:dyDescent="0.2">
      <c r="A67" s="257">
        <v>23</v>
      </c>
      <c r="B67" s="258" t="s">
        <v>311</v>
      </c>
      <c r="C67" s="259" t="s">
        <v>312</v>
      </c>
      <c r="D67" s="260" t="s">
        <v>208</v>
      </c>
      <c r="E67" s="261">
        <v>7</v>
      </c>
      <c r="F67" s="261"/>
      <c r="G67" s="262"/>
      <c r="H67" s="263">
        <v>3.5000000000000001E-3</v>
      </c>
      <c r="I67" s="264">
        <f t="shared" ref="I67:I73" si="2">E67*H67</f>
        <v>2.4500000000000001E-2</v>
      </c>
      <c r="J67" s="263"/>
      <c r="K67" s="264">
        <f t="shared" ref="K67:K73" si="3">E67*J67</f>
        <v>0</v>
      </c>
      <c r="O67" s="256">
        <v>2</v>
      </c>
      <c r="CA67" s="256">
        <v>3</v>
      </c>
      <c r="CB67" s="256">
        <v>1</v>
      </c>
    </row>
    <row r="68" spans="1:80" x14ac:dyDescent="0.2">
      <c r="A68" s="257">
        <v>24</v>
      </c>
      <c r="B68" s="258" t="s">
        <v>313</v>
      </c>
      <c r="C68" s="259" t="s">
        <v>314</v>
      </c>
      <c r="D68" s="260" t="s">
        <v>208</v>
      </c>
      <c r="E68" s="261">
        <v>1</v>
      </c>
      <c r="F68" s="261"/>
      <c r="G68" s="262"/>
      <c r="H68" s="263">
        <v>4.4999999999999998E-2</v>
      </c>
      <c r="I68" s="264">
        <f t="shared" si="2"/>
        <v>4.4999999999999998E-2</v>
      </c>
      <c r="J68" s="263"/>
      <c r="K68" s="264">
        <f t="shared" si="3"/>
        <v>0</v>
      </c>
      <c r="O68" s="256">
        <v>2</v>
      </c>
      <c r="CA68" s="256">
        <v>3</v>
      </c>
      <c r="CB68" s="256">
        <v>1</v>
      </c>
    </row>
    <row r="69" spans="1:80" x14ac:dyDescent="0.2">
      <c r="A69" s="257">
        <v>25</v>
      </c>
      <c r="B69" s="258" t="s">
        <v>315</v>
      </c>
      <c r="C69" s="259" t="s">
        <v>316</v>
      </c>
      <c r="D69" s="260" t="s">
        <v>208</v>
      </c>
      <c r="E69" s="261">
        <v>68</v>
      </c>
      <c r="F69" s="261"/>
      <c r="G69" s="262"/>
      <c r="H69" s="263">
        <v>5.4999999999999997E-3</v>
      </c>
      <c r="I69" s="264">
        <f t="shared" si="2"/>
        <v>0.374</v>
      </c>
      <c r="J69" s="263"/>
      <c r="K69" s="264">
        <f t="shared" si="3"/>
        <v>0</v>
      </c>
      <c r="O69" s="256">
        <v>2</v>
      </c>
      <c r="CA69" s="256">
        <v>3</v>
      </c>
      <c r="CB69" s="256">
        <v>1</v>
      </c>
    </row>
    <row r="70" spans="1:80" x14ac:dyDescent="0.2">
      <c r="A70" s="257">
        <v>26</v>
      </c>
      <c r="B70" s="258" t="s">
        <v>317</v>
      </c>
      <c r="C70" s="259" t="s">
        <v>318</v>
      </c>
      <c r="D70" s="260" t="s">
        <v>208</v>
      </c>
      <c r="E70" s="261">
        <v>2</v>
      </c>
      <c r="F70" s="261"/>
      <c r="G70" s="262"/>
      <c r="H70" s="263">
        <v>0</v>
      </c>
      <c r="I70" s="264">
        <f t="shared" si="2"/>
        <v>0</v>
      </c>
      <c r="J70" s="263"/>
      <c r="K70" s="264">
        <f t="shared" si="3"/>
        <v>0</v>
      </c>
      <c r="O70" s="256">
        <v>2</v>
      </c>
      <c r="CA70" s="256">
        <v>3</v>
      </c>
      <c r="CB70" s="256">
        <v>1</v>
      </c>
    </row>
    <row r="71" spans="1:80" x14ac:dyDescent="0.2">
      <c r="A71" s="257">
        <v>27</v>
      </c>
      <c r="B71" s="258" t="s">
        <v>319</v>
      </c>
      <c r="C71" s="259" t="s">
        <v>320</v>
      </c>
      <c r="D71" s="260" t="s">
        <v>208</v>
      </c>
      <c r="E71" s="261">
        <v>5</v>
      </c>
      <c r="F71" s="261"/>
      <c r="G71" s="262"/>
      <c r="H71" s="263">
        <v>0</v>
      </c>
      <c r="I71" s="264">
        <f t="shared" si="2"/>
        <v>0</v>
      </c>
      <c r="J71" s="263"/>
      <c r="K71" s="264">
        <f t="shared" si="3"/>
        <v>0</v>
      </c>
      <c r="O71" s="256">
        <v>2</v>
      </c>
      <c r="CA71" s="256">
        <v>3</v>
      </c>
      <c r="CB71" s="256">
        <v>1</v>
      </c>
    </row>
    <row r="72" spans="1:80" x14ac:dyDescent="0.2">
      <c r="A72" s="257">
        <v>28</v>
      </c>
      <c r="B72" s="258" t="s">
        <v>321</v>
      </c>
      <c r="C72" s="259" t="s">
        <v>322</v>
      </c>
      <c r="D72" s="260" t="s">
        <v>208</v>
      </c>
      <c r="E72" s="261">
        <v>7</v>
      </c>
      <c r="F72" s="261"/>
      <c r="G72" s="262"/>
      <c r="H72" s="263">
        <v>1.0999999999999999E-2</v>
      </c>
      <c r="I72" s="264">
        <f t="shared" si="2"/>
        <v>7.6999999999999999E-2</v>
      </c>
      <c r="J72" s="263"/>
      <c r="K72" s="264">
        <f t="shared" si="3"/>
        <v>0</v>
      </c>
      <c r="O72" s="256">
        <v>2</v>
      </c>
      <c r="CA72" s="256">
        <v>3</v>
      </c>
      <c r="CB72" s="256">
        <v>1</v>
      </c>
    </row>
    <row r="73" spans="1:80" x14ac:dyDescent="0.2">
      <c r="A73" s="257">
        <v>29</v>
      </c>
      <c r="B73" s="258" t="s">
        <v>323</v>
      </c>
      <c r="C73" s="259" t="s">
        <v>324</v>
      </c>
      <c r="D73" s="260" t="s">
        <v>208</v>
      </c>
      <c r="E73" s="261">
        <v>270</v>
      </c>
      <c r="F73" s="261"/>
      <c r="G73" s="262"/>
      <c r="H73" s="263">
        <v>2.1999999999999999E-2</v>
      </c>
      <c r="I73" s="264">
        <f t="shared" si="2"/>
        <v>5.9399999999999995</v>
      </c>
      <c r="J73" s="263"/>
      <c r="K73" s="264">
        <f t="shared" si="3"/>
        <v>0</v>
      </c>
      <c r="O73" s="256">
        <v>2</v>
      </c>
      <c r="CA73" s="256">
        <v>3</v>
      </c>
      <c r="CB73" s="256">
        <v>1</v>
      </c>
    </row>
    <row r="74" spans="1:80" x14ac:dyDescent="0.2">
      <c r="A74" s="265"/>
      <c r="B74" s="268"/>
      <c r="C74" s="323" t="s">
        <v>325</v>
      </c>
      <c r="D74" s="324"/>
      <c r="E74" s="269">
        <v>270</v>
      </c>
      <c r="F74" s="270"/>
      <c r="G74" s="271"/>
      <c r="H74" s="272"/>
      <c r="I74" s="266"/>
      <c r="J74" s="273"/>
      <c r="K74" s="266"/>
      <c r="M74" s="267" t="s">
        <v>325</v>
      </c>
      <c r="O74" s="256"/>
    </row>
    <row r="75" spans="1:80" x14ac:dyDescent="0.2">
      <c r="A75" s="257">
        <v>30</v>
      </c>
      <c r="B75" s="258" t="s">
        <v>326</v>
      </c>
      <c r="C75" s="259" t="s">
        <v>327</v>
      </c>
      <c r="D75" s="260" t="s">
        <v>114</v>
      </c>
      <c r="E75" s="261">
        <v>9</v>
      </c>
      <c r="F75" s="261"/>
      <c r="G75" s="262"/>
      <c r="H75" s="263">
        <v>0.45</v>
      </c>
      <c r="I75" s="264">
        <f>E75*H75</f>
        <v>4.05</v>
      </c>
      <c r="J75" s="263"/>
      <c r="K75" s="264">
        <f>E75*J75</f>
        <v>0</v>
      </c>
      <c r="O75" s="256">
        <v>2</v>
      </c>
      <c r="CA75" s="256">
        <v>3</v>
      </c>
      <c r="CB75" s="256">
        <v>1</v>
      </c>
    </row>
    <row r="76" spans="1:80" x14ac:dyDescent="0.2">
      <c r="A76" s="265"/>
      <c r="B76" s="268"/>
      <c r="C76" s="323" t="s">
        <v>328</v>
      </c>
      <c r="D76" s="324"/>
      <c r="E76" s="269">
        <v>9</v>
      </c>
      <c r="F76" s="270"/>
      <c r="G76" s="271"/>
      <c r="H76" s="272"/>
      <c r="I76" s="266"/>
      <c r="J76" s="273"/>
      <c r="K76" s="266"/>
      <c r="M76" s="267">
        <v>9</v>
      </c>
      <c r="O76" s="256"/>
    </row>
    <row r="77" spans="1:80" x14ac:dyDescent="0.2">
      <c r="A77" s="257">
        <v>31</v>
      </c>
      <c r="B77" s="258" t="s">
        <v>329</v>
      </c>
      <c r="C77" s="259" t="s">
        <v>330</v>
      </c>
      <c r="D77" s="260" t="s">
        <v>208</v>
      </c>
      <c r="E77" s="261">
        <v>90</v>
      </c>
      <c r="F77" s="261"/>
      <c r="G77" s="262"/>
      <c r="H77" s="263">
        <v>1.2E-2</v>
      </c>
      <c r="I77" s="264">
        <f>E77*H77</f>
        <v>1.08</v>
      </c>
      <c r="J77" s="263"/>
      <c r="K77" s="264">
        <f>E77*J77</f>
        <v>0</v>
      </c>
      <c r="O77" s="256">
        <v>2</v>
      </c>
      <c r="CA77" s="256">
        <v>3</v>
      </c>
      <c r="CB77" s="256">
        <v>1</v>
      </c>
    </row>
    <row r="78" spans="1:80" ht="22.5" x14ac:dyDescent="0.2">
      <c r="A78" s="257">
        <v>32</v>
      </c>
      <c r="B78" s="258" t="s">
        <v>331</v>
      </c>
      <c r="C78" s="259" t="s">
        <v>332</v>
      </c>
      <c r="D78" s="260" t="s">
        <v>205</v>
      </c>
      <c r="E78" s="261">
        <v>270</v>
      </c>
      <c r="F78" s="261"/>
      <c r="G78" s="262"/>
      <c r="H78" s="263">
        <v>9.0000000000000006E-5</v>
      </c>
      <c r="I78" s="264">
        <f>E78*H78</f>
        <v>2.4300000000000002E-2</v>
      </c>
      <c r="J78" s="263"/>
      <c r="K78" s="264">
        <f>E78*J78</f>
        <v>0</v>
      </c>
      <c r="O78" s="256">
        <v>2</v>
      </c>
      <c r="CA78" s="256">
        <v>3</v>
      </c>
      <c r="CB78" s="256">
        <v>1</v>
      </c>
    </row>
    <row r="79" spans="1:80" x14ac:dyDescent="0.2">
      <c r="A79" s="265"/>
      <c r="B79" s="268"/>
      <c r="C79" s="323" t="s">
        <v>333</v>
      </c>
      <c r="D79" s="324"/>
      <c r="E79" s="269">
        <v>270</v>
      </c>
      <c r="F79" s="270"/>
      <c r="G79" s="271"/>
      <c r="H79" s="272"/>
      <c r="I79" s="266"/>
      <c r="J79" s="273"/>
      <c r="K79" s="266"/>
      <c r="M79" s="267" t="s">
        <v>333</v>
      </c>
      <c r="O79" s="256"/>
    </row>
    <row r="80" spans="1:80" x14ac:dyDescent="0.2">
      <c r="A80" s="274"/>
      <c r="B80" s="275" t="s">
        <v>103</v>
      </c>
      <c r="C80" s="276" t="s">
        <v>286</v>
      </c>
      <c r="D80" s="277"/>
      <c r="E80" s="278"/>
      <c r="F80" s="279"/>
      <c r="G80" s="280">
        <f>SUM(G52:G79)</f>
        <v>0</v>
      </c>
      <c r="H80" s="281"/>
      <c r="I80" s="282">
        <f>SUM(I52:I79)</f>
        <v>11.9352</v>
      </c>
      <c r="J80" s="281"/>
      <c r="K80" s="282">
        <f>SUM(K52:K79)</f>
        <v>0</v>
      </c>
      <c r="L80" s="294"/>
      <c r="O80" s="256">
        <v>4</v>
      </c>
      <c r="BA80" s="283"/>
      <c r="BB80" s="283"/>
      <c r="BC80" s="283"/>
      <c r="BD80" s="283"/>
      <c r="BE80" s="283"/>
    </row>
    <row r="81" spans="1:80" x14ac:dyDescent="0.2">
      <c r="A81" s="246" t="s">
        <v>100</v>
      </c>
      <c r="B81" s="247" t="s">
        <v>334</v>
      </c>
      <c r="C81" s="248" t="s">
        <v>335</v>
      </c>
      <c r="D81" s="249"/>
      <c r="E81" s="250"/>
      <c r="F81" s="250"/>
      <c r="G81" s="251"/>
      <c r="H81" s="252"/>
      <c r="I81" s="253"/>
      <c r="J81" s="254"/>
      <c r="K81" s="255"/>
      <c r="O81" s="256">
        <v>1</v>
      </c>
    </row>
    <row r="82" spans="1:80" ht="22.5" x14ac:dyDescent="0.2">
      <c r="A82" s="257">
        <v>33</v>
      </c>
      <c r="B82" s="258" t="s">
        <v>337</v>
      </c>
      <c r="C82" s="259" t="s">
        <v>338</v>
      </c>
      <c r="D82" s="260" t="s">
        <v>208</v>
      </c>
      <c r="E82" s="261">
        <v>186</v>
      </c>
      <c r="F82" s="261"/>
      <c r="G82" s="262"/>
      <c r="H82" s="263">
        <v>0</v>
      </c>
      <c r="I82" s="264">
        <f>E82*H82</f>
        <v>0</v>
      </c>
      <c r="J82" s="263">
        <v>0</v>
      </c>
      <c r="K82" s="264">
        <f>E82*J82</f>
        <v>0</v>
      </c>
      <c r="O82" s="256">
        <v>2</v>
      </c>
      <c r="CA82" s="256">
        <v>1</v>
      </c>
      <c r="CB82" s="256">
        <v>1</v>
      </c>
    </row>
    <row r="83" spans="1:80" x14ac:dyDescent="0.2">
      <c r="A83" s="257">
        <v>34</v>
      </c>
      <c r="B83" s="258" t="s">
        <v>291</v>
      </c>
      <c r="C83" s="259" t="s">
        <v>292</v>
      </c>
      <c r="D83" s="260" t="s">
        <v>208</v>
      </c>
      <c r="E83" s="261">
        <v>186</v>
      </c>
      <c r="F83" s="261"/>
      <c r="G83" s="262"/>
      <c r="H83" s="263">
        <v>5.5999999999999995E-4</v>
      </c>
      <c r="I83" s="264">
        <f>E83*H83</f>
        <v>0.10415999999999999</v>
      </c>
      <c r="J83" s="263">
        <v>0</v>
      </c>
      <c r="K83" s="264">
        <f>E83*J83</f>
        <v>0</v>
      </c>
      <c r="O83" s="256">
        <v>2</v>
      </c>
      <c r="CA83" s="256">
        <v>1</v>
      </c>
      <c r="CB83" s="256">
        <v>1</v>
      </c>
    </row>
    <row r="84" spans="1:80" ht="22.5" x14ac:dyDescent="0.2">
      <c r="A84" s="257">
        <v>35</v>
      </c>
      <c r="B84" s="258" t="s">
        <v>293</v>
      </c>
      <c r="C84" s="259" t="s">
        <v>294</v>
      </c>
      <c r="D84" s="260" t="s">
        <v>208</v>
      </c>
      <c r="E84" s="261">
        <v>186</v>
      </c>
      <c r="F84" s="261"/>
      <c r="G84" s="262"/>
      <c r="H84" s="263">
        <v>0</v>
      </c>
      <c r="I84" s="264">
        <f>E84*H84</f>
        <v>0</v>
      </c>
      <c r="J84" s="263">
        <v>0</v>
      </c>
      <c r="K84" s="264">
        <f>E84*J84</f>
        <v>0</v>
      </c>
      <c r="O84" s="256">
        <v>2</v>
      </c>
      <c r="CA84" s="256">
        <v>1</v>
      </c>
      <c r="CB84" s="256">
        <v>1</v>
      </c>
    </row>
    <row r="85" spans="1:80" x14ac:dyDescent="0.2">
      <c r="A85" s="257">
        <v>36</v>
      </c>
      <c r="B85" s="258" t="s">
        <v>339</v>
      </c>
      <c r="C85" s="259" t="s">
        <v>340</v>
      </c>
      <c r="D85" s="260" t="s">
        <v>157</v>
      </c>
      <c r="E85" s="261">
        <v>186</v>
      </c>
      <c r="F85" s="261"/>
      <c r="G85" s="262"/>
      <c r="H85" s="263">
        <v>0</v>
      </c>
      <c r="I85" s="264">
        <f>E85*H85</f>
        <v>0</v>
      </c>
      <c r="J85" s="263">
        <v>0</v>
      </c>
      <c r="K85" s="264">
        <f>E85*J85</f>
        <v>0</v>
      </c>
      <c r="O85" s="256">
        <v>2</v>
      </c>
      <c r="CA85" s="256">
        <v>1</v>
      </c>
      <c r="CB85" s="256">
        <v>0</v>
      </c>
    </row>
    <row r="86" spans="1:80" x14ac:dyDescent="0.2">
      <c r="A86" s="257">
        <v>37</v>
      </c>
      <c r="B86" s="258" t="s">
        <v>297</v>
      </c>
      <c r="C86" s="259" t="s">
        <v>298</v>
      </c>
      <c r="D86" s="260" t="s">
        <v>114</v>
      </c>
      <c r="E86" s="261">
        <v>14.88</v>
      </c>
      <c r="F86" s="261"/>
      <c r="G86" s="262"/>
      <c r="H86" s="263">
        <v>0</v>
      </c>
      <c r="I86" s="264">
        <f>E86*H86</f>
        <v>0</v>
      </c>
      <c r="J86" s="263">
        <v>0</v>
      </c>
      <c r="K86" s="264">
        <f>E86*J86</f>
        <v>0</v>
      </c>
      <c r="O86" s="256">
        <v>2</v>
      </c>
      <c r="CA86" s="256">
        <v>1</v>
      </c>
      <c r="CB86" s="256">
        <v>1</v>
      </c>
    </row>
    <row r="87" spans="1:80" x14ac:dyDescent="0.2">
      <c r="A87" s="265"/>
      <c r="B87" s="268"/>
      <c r="C87" s="323" t="s">
        <v>341</v>
      </c>
      <c r="D87" s="324"/>
      <c r="E87" s="269">
        <v>14.88</v>
      </c>
      <c r="F87" s="270"/>
      <c r="G87" s="271"/>
      <c r="H87" s="272"/>
      <c r="I87" s="266"/>
      <c r="J87" s="273"/>
      <c r="K87" s="266"/>
      <c r="M87" s="267" t="s">
        <v>341</v>
      </c>
      <c r="O87" s="256"/>
    </row>
    <row r="88" spans="1:80" x14ac:dyDescent="0.2">
      <c r="A88" s="257">
        <v>38</v>
      </c>
      <c r="B88" s="258" t="s">
        <v>300</v>
      </c>
      <c r="C88" s="259" t="s">
        <v>301</v>
      </c>
      <c r="D88" s="260" t="s">
        <v>114</v>
      </c>
      <c r="E88" s="261">
        <v>14.88</v>
      </c>
      <c r="F88" s="261"/>
      <c r="G88" s="262"/>
      <c r="H88" s="263">
        <v>0</v>
      </c>
      <c r="I88" s="264">
        <f>E88*H88</f>
        <v>0</v>
      </c>
      <c r="J88" s="263">
        <v>0</v>
      </c>
      <c r="K88" s="264">
        <f>E88*J88</f>
        <v>0</v>
      </c>
      <c r="O88" s="256">
        <v>2</v>
      </c>
      <c r="CA88" s="256">
        <v>1</v>
      </c>
      <c r="CB88" s="256">
        <v>1</v>
      </c>
    </row>
    <row r="89" spans="1:80" x14ac:dyDescent="0.2">
      <c r="A89" s="257">
        <v>39</v>
      </c>
      <c r="B89" s="258" t="s">
        <v>302</v>
      </c>
      <c r="C89" s="259" t="s">
        <v>303</v>
      </c>
      <c r="D89" s="260" t="s">
        <v>208</v>
      </c>
      <c r="E89" s="261">
        <v>2790</v>
      </c>
      <c r="F89" s="261"/>
      <c r="G89" s="262"/>
      <c r="H89" s="263">
        <v>0</v>
      </c>
      <c r="I89" s="264">
        <f>E89*H89</f>
        <v>0</v>
      </c>
      <c r="J89" s="263"/>
      <c r="K89" s="264">
        <f>E89*J89</f>
        <v>0</v>
      </c>
      <c r="O89" s="256">
        <v>2</v>
      </c>
      <c r="CA89" s="256">
        <v>12</v>
      </c>
      <c r="CB89" s="256">
        <v>0</v>
      </c>
    </row>
    <row r="90" spans="1:80" x14ac:dyDescent="0.2">
      <c r="A90" s="265"/>
      <c r="B90" s="268"/>
      <c r="C90" s="323" t="s">
        <v>342</v>
      </c>
      <c r="D90" s="324"/>
      <c r="E90" s="269">
        <v>2790</v>
      </c>
      <c r="F90" s="270"/>
      <c r="G90" s="271"/>
      <c r="H90" s="272"/>
      <c r="I90" s="266"/>
      <c r="J90" s="273"/>
      <c r="K90" s="266"/>
      <c r="M90" s="267" t="s">
        <v>342</v>
      </c>
      <c r="O90" s="256"/>
    </row>
    <row r="91" spans="1:80" x14ac:dyDescent="0.2">
      <c r="A91" s="257">
        <v>40</v>
      </c>
      <c r="B91" s="258" t="s">
        <v>308</v>
      </c>
      <c r="C91" s="259" t="s">
        <v>343</v>
      </c>
      <c r="D91" s="260" t="s">
        <v>246</v>
      </c>
      <c r="E91" s="261">
        <v>558</v>
      </c>
      <c r="F91" s="261"/>
      <c r="G91" s="262"/>
      <c r="H91" s="263">
        <v>0</v>
      </c>
      <c r="I91" s="264">
        <f>E91*H91</f>
        <v>0</v>
      </c>
      <c r="J91" s="263"/>
      <c r="K91" s="264">
        <f>E91*J91</f>
        <v>0</v>
      </c>
      <c r="O91" s="256">
        <v>2</v>
      </c>
      <c r="CA91" s="256">
        <v>12</v>
      </c>
      <c r="CB91" s="256">
        <v>0</v>
      </c>
    </row>
    <row r="92" spans="1:80" x14ac:dyDescent="0.2">
      <c r="A92" s="265"/>
      <c r="B92" s="268"/>
      <c r="C92" s="323" t="s">
        <v>344</v>
      </c>
      <c r="D92" s="324"/>
      <c r="E92" s="269">
        <v>558</v>
      </c>
      <c r="F92" s="270"/>
      <c r="G92" s="271"/>
      <c r="H92" s="272"/>
      <c r="I92" s="266"/>
      <c r="J92" s="273"/>
      <c r="K92" s="266"/>
      <c r="M92" s="267" t="s">
        <v>344</v>
      </c>
      <c r="O92" s="256"/>
    </row>
    <row r="93" spans="1:80" x14ac:dyDescent="0.2">
      <c r="A93" s="257">
        <v>41</v>
      </c>
      <c r="B93" s="258" t="s">
        <v>345</v>
      </c>
      <c r="C93" s="259" t="s">
        <v>578</v>
      </c>
      <c r="D93" s="260" t="s">
        <v>208</v>
      </c>
      <c r="E93" s="261">
        <v>74</v>
      </c>
      <c r="F93" s="261"/>
      <c r="G93" s="262"/>
      <c r="H93" s="263">
        <v>5.4999999999999997E-3</v>
      </c>
      <c r="I93" s="264">
        <f t="shared" ref="I93:I98" si="4">E93*H93</f>
        <v>0.40699999999999997</v>
      </c>
      <c r="J93" s="263"/>
      <c r="K93" s="264">
        <f t="shared" ref="K93:K98" si="5">E93*J93</f>
        <v>0</v>
      </c>
      <c r="O93" s="256">
        <v>2</v>
      </c>
      <c r="CA93" s="256">
        <v>3</v>
      </c>
      <c r="CB93" s="256">
        <v>1</v>
      </c>
    </row>
    <row r="94" spans="1:80" ht="22.5" x14ac:dyDescent="0.2">
      <c r="A94" s="257">
        <v>42</v>
      </c>
      <c r="B94" s="258" t="s">
        <v>346</v>
      </c>
      <c r="C94" s="259" t="s">
        <v>579</v>
      </c>
      <c r="D94" s="260" t="s">
        <v>208</v>
      </c>
      <c r="E94" s="261">
        <v>20</v>
      </c>
      <c r="F94" s="261"/>
      <c r="G94" s="262"/>
      <c r="H94" s="263">
        <v>1.4999999999999999E-2</v>
      </c>
      <c r="I94" s="264">
        <f t="shared" si="4"/>
        <v>0.3</v>
      </c>
      <c r="J94" s="263"/>
      <c r="K94" s="264">
        <f t="shared" si="5"/>
        <v>0</v>
      </c>
      <c r="O94" s="256">
        <v>2</v>
      </c>
      <c r="CA94" s="256">
        <v>3</v>
      </c>
      <c r="CB94" s="256">
        <v>1</v>
      </c>
    </row>
    <row r="95" spans="1:80" x14ac:dyDescent="0.2">
      <c r="A95" s="257">
        <v>43</v>
      </c>
      <c r="B95" s="258" t="s">
        <v>347</v>
      </c>
      <c r="C95" s="259" t="s">
        <v>580</v>
      </c>
      <c r="D95" s="260" t="s">
        <v>208</v>
      </c>
      <c r="E95" s="261">
        <v>66</v>
      </c>
      <c r="F95" s="261"/>
      <c r="G95" s="262"/>
      <c r="H95" s="263">
        <v>0</v>
      </c>
      <c r="I95" s="264">
        <f t="shared" si="4"/>
        <v>0</v>
      </c>
      <c r="J95" s="263"/>
      <c r="K95" s="264">
        <f t="shared" si="5"/>
        <v>0</v>
      </c>
      <c r="O95" s="256">
        <v>2</v>
      </c>
      <c r="CA95" s="256">
        <v>3</v>
      </c>
      <c r="CB95" s="256">
        <v>1</v>
      </c>
    </row>
    <row r="96" spans="1:80" x14ac:dyDescent="0.2">
      <c r="A96" s="257">
        <v>44</v>
      </c>
      <c r="B96" s="258" t="s">
        <v>348</v>
      </c>
      <c r="C96" s="259" t="s">
        <v>581</v>
      </c>
      <c r="D96" s="260" t="s">
        <v>208</v>
      </c>
      <c r="E96" s="261">
        <v>9</v>
      </c>
      <c r="F96" s="261"/>
      <c r="G96" s="262"/>
      <c r="H96" s="263">
        <v>0</v>
      </c>
      <c r="I96" s="264">
        <f t="shared" si="4"/>
        <v>0</v>
      </c>
      <c r="J96" s="263"/>
      <c r="K96" s="264">
        <f t="shared" si="5"/>
        <v>0</v>
      </c>
      <c r="O96" s="256">
        <v>2</v>
      </c>
      <c r="CA96" s="256">
        <v>3</v>
      </c>
      <c r="CB96" s="256">
        <v>1</v>
      </c>
    </row>
    <row r="97" spans="1:80" x14ac:dyDescent="0.2">
      <c r="A97" s="257">
        <v>45</v>
      </c>
      <c r="B97" s="258" t="s">
        <v>349</v>
      </c>
      <c r="C97" s="259" t="s">
        <v>582</v>
      </c>
      <c r="D97" s="260" t="s">
        <v>208</v>
      </c>
      <c r="E97" s="261">
        <v>17</v>
      </c>
      <c r="F97" s="261"/>
      <c r="G97" s="262"/>
      <c r="H97" s="263">
        <v>1.5E-3</v>
      </c>
      <c r="I97" s="264">
        <f t="shared" si="4"/>
        <v>2.5500000000000002E-2</v>
      </c>
      <c r="J97" s="263"/>
      <c r="K97" s="264">
        <f t="shared" si="5"/>
        <v>0</v>
      </c>
      <c r="O97" s="256">
        <v>2</v>
      </c>
      <c r="CA97" s="256">
        <v>3</v>
      </c>
      <c r="CB97" s="256">
        <v>1</v>
      </c>
    </row>
    <row r="98" spans="1:80" x14ac:dyDescent="0.2">
      <c r="A98" s="257">
        <v>46</v>
      </c>
      <c r="B98" s="258" t="s">
        <v>350</v>
      </c>
      <c r="C98" s="259" t="s">
        <v>351</v>
      </c>
      <c r="D98" s="260" t="s">
        <v>208</v>
      </c>
      <c r="E98" s="261">
        <v>558</v>
      </c>
      <c r="F98" s="261"/>
      <c r="G98" s="262"/>
      <c r="H98" s="263">
        <v>2E-3</v>
      </c>
      <c r="I98" s="264">
        <f t="shared" si="4"/>
        <v>1.1160000000000001</v>
      </c>
      <c r="J98" s="263"/>
      <c r="K98" s="264">
        <f t="shared" si="5"/>
        <v>0</v>
      </c>
      <c r="O98" s="256">
        <v>2</v>
      </c>
      <c r="CA98" s="256">
        <v>3</v>
      </c>
      <c r="CB98" s="256">
        <v>1</v>
      </c>
    </row>
    <row r="99" spans="1:80" x14ac:dyDescent="0.2">
      <c r="A99" s="265"/>
      <c r="B99" s="268"/>
      <c r="C99" s="323" t="s">
        <v>352</v>
      </c>
      <c r="D99" s="324"/>
      <c r="E99" s="269">
        <v>558</v>
      </c>
      <c r="F99" s="270"/>
      <c r="G99" s="271"/>
      <c r="H99" s="272"/>
      <c r="I99" s="266"/>
      <c r="J99" s="273"/>
      <c r="K99" s="266"/>
      <c r="M99" s="267" t="s">
        <v>352</v>
      </c>
      <c r="O99" s="256"/>
    </row>
    <row r="100" spans="1:80" x14ac:dyDescent="0.2">
      <c r="A100" s="257">
        <v>47</v>
      </c>
      <c r="B100" s="258" t="s">
        <v>353</v>
      </c>
      <c r="C100" s="259" t="s">
        <v>354</v>
      </c>
      <c r="D100" s="260" t="s">
        <v>114</v>
      </c>
      <c r="E100" s="261">
        <v>18.600000000000001</v>
      </c>
      <c r="F100" s="261"/>
      <c r="G100" s="262"/>
      <c r="H100" s="263">
        <v>0.45</v>
      </c>
      <c r="I100" s="264">
        <f>E100*H100</f>
        <v>8.370000000000001</v>
      </c>
      <c r="J100" s="263"/>
      <c r="K100" s="264">
        <f>E100*J100</f>
        <v>0</v>
      </c>
      <c r="O100" s="256">
        <v>2</v>
      </c>
      <c r="CA100" s="256">
        <v>3</v>
      </c>
      <c r="CB100" s="256">
        <v>1</v>
      </c>
    </row>
    <row r="101" spans="1:80" x14ac:dyDescent="0.2">
      <c r="A101" s="257">
        <v>48</v>
      </c>
      <c r="B101" s="258" t="s">
        <v>329</v>
      </c>
      <c r="C101" s="259" t="s">
        <v>330</v>
      </c>
      <c r="D101" s="260" t="s">
        <v>208</v>
      </c>
      <c r="E101" s="261">
        <v>186</v>
      </c>
      <c r="F101" s="261"/>
      <c r="G101" s="262"/>
      <c r="H101" s="263">
        <v>1.2E-2</v>
      </c>
      <c r="I101" s="264">
        <f>E101*H101</f>
        <v>2.2320000000000002</v>
      </c>
      <c r="J101" s="263"/>
      <c r="K101" s="264">
        <f>E101*J101</f>
        <v>0</v>
      </c>
      <c r="O101" s="256">
        <v>2</v>
      </c>
      <c r="CA101" s="256">
        <v>3</v>
      </c>
      <c r="CB101" s="256">
        <v>1</v>
      </c>
    </row>
    <row r="102" spans="1:80" ht="22.5" x14ac:dyDescent="0.2">
      <c r="A102" s="257">
        <v>49</v>
      </c>
      <c r="B102" s="258" t="s">
        <v>355</v>
      </c>
      <c r="C102" s="259" t="s">
        <v>356</v>
      </c>
      <c r="D102" s="260" t="s">
        <v>205</v>
      </c>
      <c r="E102" s="261">
        <v>669</v>
      </c>
      <c r="F102" s="261"/>
      <c r="G102" s="262"/>
      <c r="H102" s="263">
        <v>0</v>
      </c>
      <c r="I102" s="264">
        <f>E102*H102</f>
        <v>0</v>
      </c>
      <c r="J102" s="263"/>
      <c r="K102" s="264">
        <f>E102*J102</f>
        <v>0</v>
      </c>
      <c r="O102" s="256">
        <v>2</v>
      </c>
      <c r="CA102" s="256">
        <v>3</v>
      </c>
      <c r="CB102" s="256">
        <v>1</v>
      </c>
    </row>
    <row r="103" spans="1:80" x14ac:dyDescent="0.2">
      <c r="A103" s="274"/>
      <c r="B103" s="275" t="s">
        <v>103</v>
      </c>
      <c r="C103" s="276" t="s">
        <v>336</v>
      </c>
      <c r="D103" s="277"/>
      <c r="E103" s="278"/>
      <c r="F103" s="279"/>
      <c r="G103" s="280">
        <f>SUM(G81:G102)</f>
        <v>0</v>
      </c>
      <c r="H103" s="281"/>
      <c r="I103" s="282">
        <f>SUM(I81:I102)</f>
        <v>12.554660000000002</v>
      </c>
      <c r="J103" s="281"/>
      <c r="K103" s="282">
        <f>SUM(K81:K102)</f>
        <v>0</v>
      </c>
      <c r="O103" s="256">
        <v>4</v>
      </c>
      <c r="BA103" s="283"/>
      <c r="BB103" s="283"/>
      <c r="BC103" s="283"/>
      <c r="BD103" s="283"/>
      <c r="BE103" s="283"/>
    </row>
    <row r="104" spans="1:80" x14ac:dyDescent="0.2">
      <c r="A104" s="246" t="s">
        <v>100</v>
      </c>
      <c r="B104" s="247" t="s">
        <v>357</v>
      </c>
      <c r="C104" s="248" t="s">
        <v>358</v>
      </c>
      <c r="D104" s="249"/>
      <c r="E104" s="250"/>
      <c r="F104" s="250"/>
      <c r="G104" s="251"/>
      <c r="H104" s="252"/>
      <c r="I104" s="253"/>
      <c r="J104" s="254"/>
      <c r="K104" s="255"/>
      <c r="O104" s="256">
        <v>1</v>
      </c>
    </row>
    <row r="105" spans="1:80" ht="22.5" x14ac:dyDescent="0.2">
      <c r="A105" s="257">
        <v>50</v>
      </c>
      <c r="B105" s="258" t="s">
        <v>360</v>
      </c>
      <c r="C105" s="259" t="s">
        <v>361</v>
      </c>
      <c r="D105" s="260" t="s">
        <v>208</v>
      </c>
      <c r="E105" s="261">
        <v>500</v>
      </c>
      <c r="F105" s="261"/>
      <c r="G105" s="262"/>
      <c r="H105" s="263">
        <v>0</v>
      </c>
      <c r="I105" s="264">
        <f>E105*H105</f>
        <v>0</v>
      </c>
      <c r="J105" s="263">
        <v>0</v>
      </c>
      <c r="K105" s="264">
        <f>E105*J105</f>
        <v>0</v>
      </c>
      <c r="O105" s="256">
        <v>2</v>
      </c>
      <c r="CA105" s="256">
        <v>1</v>
      </c>
      <c r="CB105" s="256">
        <v>1</v>
      </c>
    </row>
    <row r="106" spans="1:80" ht="22.5" x14ac:dyDescent="0.2">
      <c r="A106" s="257">
        <v>51</v>
      </c>
      <c r="B106" s="258" t="s">
        <v>362</v>
      </c>
      <c r="C106" s="259" t="s">
        <v>363</v>
      </c>
      <c r="D106" s="260" t="s">
        <v>208</v>
      </c>
      <c r="E106" s="261">
        <v>500</v>
      </c>
      <c r="F106" s="261"/>
      <c r="G106" s="262"/>
      <c r="H106" s="263">
        <v>0</v>
      </c>
      <c r="I106" s="264">
        <f>E106*H106</f>
        <v>0</v>
      </c>
      <c r="J106" s="263">
        <v>0</v>
      </c>
      <c r="K106" s="264">
        <f>E106*J106</f>
        <v>0</v>
      </c>
      <c r="O106" s="256">
        <v>2</v>
      </c>
      <c r="CA106" s="256">
        <v>1</v>
      </c>
      <c r="CB106" s="256">
        <v>1</v>
      </c>
    </row>
    <row r="107" spans="1:80" x14ac:dyDescent="0.2">
      <c r="A107" s="257">
        <v>52</v>
      </c>
      <c r="B107" s="258" t="s">
        <v>364</v>
      </c>
      <c r="C107" s="259" t="s">
        <v>365</v>
      </c>
      <c r="D107" s="260" t="s">
        <v>157</v>
      </c>
      <c r="E107" s="261">
        <v>384</v>
      </c>
      <c r="F107" s="261"/>
      <c r="G107" s="262"/>
      <c r="H107" s="263">
        <v>0</v>
      </c>
      <c r="I107" s="264">
        <f>E107*H107</f>
        <v>0</v>
      </c>
      <c r="J107" s="263">
        <v>0</v>
      </c>
      <c r="K107" s="264">
        <f>E107*J107</f>
        <v>0</v>
      </c>
      <c r="O107" s="256">
        <v>2</v>
      </c>
      <c r="CA107" s="256">
        <v>1</v>
      </c>
      <c r="CB107" s="256">
        <v>1</v>
      </c>
    </row>
    <row r="108" spans="1:80" x14ac:dyDescent="0.2">
      <c r="A108" s="265"/>
      <c r="B108" s="268"/>
      <c r="C108" s="323" t="s">
        <v>366</v>
      </c>
      <c r="D108" s="324"/>
      <c r="E108" s="269">
        <v>384</v>
      </c>
      <c r="F108" s="270"/>
      <c r="G108" s="271"/>
      <c r="H108" s="272"/>
      <c r="I108" s="266"/>
      <c r="J108" s="273"/>
      <c r="K108" s="266"/>
      <c r="M108" s="267" t="s">
        <v>366</v>
      </c>
      <c r="O108" s="256"/>
    </row>
    <row r="109" spans="1:80" x14ac:dyDescent="0.2">
      <c r="A109" s="257">
        <v>53</v>
      </c>
      <c r="B109" s="258" t="s">
        <v>367</v>
      </c>
      <c r="C109" s="259" t="s">
        <v>586</v>
      </c>
      <c r="D109" s="260" t="s">
        <v>208</v>
      </c>
      <c r="E109" s="261">
        <v>500</v>
      </c>
      <c r="F109" s="261"/>
      <c r="G109" s="262"/>
      <c r="H109" s="263">
        <v>1E-4</v>
      </c>
      <c r="I109" s="264">
        <f>E109*H109</f>
        <v>0.05</v>
      </c>
      <c r="J109" s="263">
        <v>0</v>
      </c>
      <c r="K109" s="264">
        <f>E109*J109</f>
        <v>0</v>
      </c>
      <c r="O109" s="256">
        <v>2</v>
      </c>
      <c r="CA109" s="256">
        <v>1</v>
      </c>
      <c r="CB109" s="256">
        <v>0</v>
      </c>
    </row>
    <row r="110" spans="1:80" x14ac:dyDescent="0.2">
      <c r="A110" s="257">
        <v>54</v>
      </c>
      <c r="B110" s="258" t="s">
        <v>297</v>
      </c>
      <c r="C110" s="259" t="s">
        <v>298</v>
      </c>
      <c r="D110" s="260" t="s">
        <v>114</v>
      </c>
      <c r="E110" s="261">
        <v>2.5</v>
      </c>
      <c r="F110" s="261"/>
      <c r="G110" s="262"/>
      <c r="H110" s="263">
        <v>0</v>
      </c>
      <c r="I110" s="264">
        <f>E110*H110</f>
        <v>0</v>
      </c>
      <c r="J110" s="263">
        <v>0</v>
      </c>
      <c r="K110" s="264">
        <f>E110*J110</f>
        <v>0</v>
      </c>
      <c r="O110" s="256">
        <v>2</v>
      </c>
      <c r="CA110" s="256">
        <v>1</v>
      </c>
      <c r="CB110" s="256">
        <v>1</v>
      </c>
    </row>
    <row r="111" spans="1:80" x14ac:dyDescent="0.2">
      <c r="A111" s="265"/>
      <c r="B111" s="268"/>
      <c r="C111" s="323" t="s">
        <v>368</v>
      </c>
      <c r="D111" s="324"/>
      <c r="E111" s="269">
        <v>2.5</v>
      </c>
      <c r="F111" s="270"/>
      <c r="G111" s="271"/>
      <c r="H111" s="272"/>
      <c r="I111" s="266"/>
      <c r="J111" s="273"/>
      <c r="K111" s="266"/>
      <c r="M111" s="267" t="s">
        <v>368</v>
      </c>
      <c r="O111" s="256"/>
    </row>
    <row r="112" spans="1:80" x14ac:dyDescent="0.2">
      <c r="A112" s="257">
        <v>55</v>
      </c>
      <c r="B112" s="258" t="s">
        <v>300</v>
      </c>
      <c r="C112" s="259" t="s">
        <v>301</v>
      </c>
      <c r="D112" s="260" t="s">
        <v>114</v>
      </c>
      <c r="E112" s="261">
        <v>2.5</v>
      </c>
      <c r="F112" s="261"/>
      <c r="G112" s="262"/>
      <c r="H112" s="263">
        <v>0</v>
      </c>
      <c r="I112" s="264">
        <f>E112*H112</f>
        <v>0</v>
      </c>
      <c r="J112" s="263">
        <v>0</v>
      </c>
      <c r="K112" s="264">
        <f>E112*J112</f>
        <v>0</v>
      </c>
      <c r="O112" s="256">
        <v>2</v>
      </c>
      <c r="CA112" s="256">
        <v>1</v>
      </c>
      <c r="CB112" s="256">
        <v>1</v>
      </c>
    </row>
    <row r="113" spans="1:80" x14ac:dyDescent="0.2">
      <c r="A113" s="257">
        <v>56</v>
      </c>
      <c r="B113" s="258" t="s">
        <v>302</v>
      </c>
      <c r="C113" s="259" t="s">
        <v>303</v>
      </c>
      <c r="D113" s="260" t="s">
        <v>208</v>
      </c>
      <c r="E113" s="261">
        <v>500</v>
      </c>
      <c r="F113" s="261"/>
      <c r="G113" s="262"/>
      <c r="H113" s="263">
        <v>0</v>
      </c>
      <c r="I113" s="264">
        <f>E113*H113</f>
        <v>0</v>
      </c>
      <c r="J113" s="263"/>
      <c r="K113" s="264">
        <f>E113*J113</f>
        <v>0</v>
      </c>
      <c r="O113" s="256">
        <v>2</v>
      </c>
      <c r="CA113" s="256">
        <v>12</v>
      </c>
      <c r="CB113" s="256">
        <v>0</v>
      </c>
    </row>
    <row r="114" spans="1:80" x14ac:dyDescent="0.2">
      <c r="A114" s="265"/>
      <c r="B114" s="268"/>
      <c r="C114" s="323" t="s">
        <v>369</v>
      </c>
      <c r="D114" s="324"/>
      <c r="E114" s="269">
        <v>500</v>
      </c>
      <c r="F114" s="270"/>
      <c r="G114" s="271"/>
      <c r="H114" s="272"/>
      <c r="I114" s="266"/>
      <c r="J114" s="273"/>
      <c r="K114" s="266"/>
      <c r="M114" s="267" t="s">
        <v>369</v>
      </c>
      <c r="O114" s="256"/>
    </row>
    <row r="115" spans="1:80" x14ac:dyDescent="0.2">
      <c r="A115" s="257">
        <v>57</v>
      </c>
      <c r="B115" s="258" t="s">
        <v>305</v>
      </c>
      <c r="C115" s="259" t="s">
        <v>370</v>
      </c>
      <c r="D115" s="260" t="s">
        <v>246</v>
      </c>
      <c r="E115" s="261">
        <v>50</v>
      </c>
      <c r="F115" s="261"/>
      <c r="G115" s="262"/>
      <c r="H115" s="263">
        <v>0</v>
      </c>
      <c r="I115" s="264">
        <f>E115*H115</f>
        <v>0</v>
      </c>
      <c r="J115" s="263"/>
      <c r="K115" s="264">
        <f>E115*J115</f>
        <v>0</v>
      </c>
      <c r="O115" s="256">
        <v>2</v>
      </c>
      <c r="CA115" s="256">
        <v>12</v>
      </c>
      <c r="CB115" s="256">
        <v>0</v>
      </c>
    </row>
    <row r="116" spans="1:80" x14ac:dyDescent="0.2">
      <c r="A116" s="265"/>
      <c r="B116" s="268"/>
      <c r="C116" s="323" t="s">
        <v>371</v>
      </c>
      <c r="D116" s="324"/>
      <c r="E116" s="269">
        <v>50</v>
      </c>
      <c r="F116" s="270"/>
      <c r="G116" s="271"/>
      <c r="H116" s="272"/>
      <c r="I116" s="266"/>
      <c r="J116" s="273"/>
      <c r="K116" s="266"/>
      <c r="M116" s="267" t="s">
        <v>371</v>
      </c>
      <c r="O116" s="256"/>
    </row>
    <row r="117" spans="1:80" x14ac:dyDescent="0.2">
      <c r="A117" s="257">
        <v>58</v>
      </c>
      <c r="B117" s="258" t="s">
        <v>372</v>
      </c>
      <c r="C117" s="259" t="s">
        <v>373</v>
      </c>
      <c r="D117" s="260" t="s">
        <v>208</v>
      </c>
      <c r="E117" s="261">
        <v>40</v>
      </c>
      <c r="F117" s="261"/>
      <c r="G117" s="262"/>
      <c r="H117" s="263">
        <v>3.0000000000000001E-3</v>
      </c>
      <c r="I117" s="264">
        <f t="shared" ref="I117:I130" si="6">E117*H117</f>
        <v>0.12</v>
      </c>
      <c r="J117" s="263"/>
      <c r="K117" s="264">
        <f t="shared" ref="K117:K130" si="7">E117*J117</f>
        <v>0</v>
      </c>
      <c r="O117" s="256">
        <v>2</v>
      </c>
      <c r="CA117" s="256">
        <v>3</v>
      </c>
      <c r="CB117" s="256">
        <v>1</v>
      </c>
    </row>
    <row r="118" spans="1:80" x14ac:dyDescent="0.2">
      <c r="A118" s="257">
        <v>59</v>
      </c>
      <c r="B118" s="258" t="s">
        <v>374</v>
      </c>
      <c r="C118" s="259" t="s">
        <v>375</v>
      </c>
      <c r="D118" s="260" t="s">
        <v>208</v>
      </c>
      <c r="E118" s="261">
        <v>50</v>
      </c>
      <c r="F118" s="261"/>
      <c r="G118" s="262"/>
      <c r="H118" s="263">
        <v>3.0000000000000001E-3</v>
      </c>
      <c r="I118" s="264">
        <f t="shared" si="6"/>
        <v>0.15</v>
      </c>
      <c r="J118" s="263"/>
      <c r="K118" s="264">
        <f t="shared" si="7"/>
        <v>0</v>
      </c>
      <c r="O118" s="256">
        <v>2</v>
      </c>
      <c r="CA118" s="256">
        <v>3</v>
      </c>
      <c r="CB118" s="256">
        <v>1</v>
      </c>
    </row>
    <row r="119" spans="1:80" x14ac:dyDescent="0.2">
      <c r="A119" s="257">
        <v>60</v>
      </c>
      <c r="B119" s="258" t="s">
        <v>376</v>
      </c>
      <c r="C119" s="259" t="s">
        <v>377</v>
      </c>
      <c r="D119" s="260" t="s">
        <v>208</v>
      </c>
      <c r="E119" s="261">
        <v>60</v>
      </c>
      <c r="F119" s="261"/>
      <c r="G119" s="262"/>
      <c r="H119" s="263">
        <v>3.0000000000000001E-3</v>
      </c>
      <c r="I119" s="264">
        <f t="shared" si="6"/>
        <v>0.18</v>
      </c>
      <c r="J119" s="263"/>
      <c r="K119" s="264">
        <f t="shared" si="7"/>
        <v>0</v>
      </c>
      <c r="O119" s="256">
        <v>2</v>
      </c>
      <c r="CA119" s="256">
        <v>3</v>
      </c>
      <c r="CB119" s="256">
        <v>1</v>
      </c>
    </row>
    <row r="120" spans="1:80" x14ac:dyDescent="0.2">
      <c r="A120" s="257">
        <v>61</v>
      </c>
      <c r="B120" s="258" t="s">
        <v>378</v>
      </c>
      <c r="C120" s="259" t="s">
        <v>379</v>
      </c>
      <c r="D120" s="260" t="s">
        <v>208</v>
      </c>
      <c r="E120" s="261">
        <v>70</v>
      </c>
      <c r="F120" s="261"/>
      <c r="G120" s="262"/>
      <c r="H120" s="263">
        <v>2E-3</v>
      </c>
      <c r="I120" s="264">
        <f t="shared" si="6"/>
        <v>0.14000000000000001</v>
      </c>
      <c r="J120" s="263"/>
      <c r="K120" s="264">
        <f t="shared" si="7"/>
        <v>0</v>
      </c>
      <c r="O120" s="256">
        <v>2</v>
      </c>
      <c r="CA120" s="256">
        <v>3</v>
      </c>
      <c r="CB120" s="256">
        <v>1</v>
      </c>
    </row>
    <row r="121" spans="1:80" x14ac:dyDescent="0.2">
      <c r="A121" s="257">
        <v>62</v>
      </c>
      <c r="B121" s="258" t="s">
        <v>380</v>
      </c>
      <c r="C121" s="259" t="s">
        <v>381</v>
      </c>
      <c r="D121" s="260" t="s">
        <v>208</v>
      </c>
      <c r="E121" s="261">
        <v>20</v>
      </c>
      <c r="F121" s="261"/>
      <c r="G121" s="262"/>
      <c r="H121" s="263">
        <v>3.0000000000000001E-3</v>
      </c>
      <c r="I121" s="264">
        <f t="shared" si="6"/>
        <v>0.06</v>
      </c>
      <c r="J121" s="263"/>
      <c r="K121" s="264">
        <f t="shared" si="7"/>
        <v>0</v>
      </c>
      <c r="O121" s="256">
        <v>2</v>
      </c>
      <c r="CA121" s="256">
        <v>3</v>
      </c>
      <c r="CB121" s="256">
        <v>1</v>
      </c>
    </row>
    <row r="122" spans="1:80" x14ac:dyDescent="0.2">
      <c r="A122" s="257">
        <v>63</v>
      </c>
      <c r="B122" s="258" t="s">
        <v>382</v>
      </c>
      <c r="C122" s="259" t="s">
        <v>383</v>
      </c>
      <c r="D122" s="260" t="s">
        <v>208</v>
      </c>
      <c r="E122" s="261">
        <v>30</v>
      </c>
      <c r="F122" s="261"/>
      <c r="G122" s="262"/>
      <c r="H122" s="263">
        <v>2E-3</v>
      </c>
      <c r="I122" s="264">
        <f t="shared" si="6"/>
        <v>0.06</v>
      </c>
      <c r="J122" s="263"/>
      <c r="K122" s="264">
        <f t="shared" si="7"/>
        <v>0</v>
      </c>
      <c r="O122" s="256">
        <v>2</v>
      </c>
      <c r="CA122" s="256">
        <v>3</v>
      </c>
      <c r="CB122" s="256">
        <v>1</v>
      </c>
    </row>
    <row r="123" spans="1:80" x14ac:dyDescent="0.2">
      <c r="A123" s="257">
        <v>64</v>
      </c>
      <c r="B123" s="258" t="s">
        <v>384</v>
      </c>
      <c r="C123" s="259" t="s">
        <v>385</v>
      </c>
      <c r="D123" s="260" t="s">
        <v>208</v>
      </c>
      <c r="E123" s="261">
        <v>70</v>
      </c>
      <c r="F123" s="261"/>
      <c r="G123" s="262"/>
      <c r="H123" s="263">
        <v>0</v>
      </c>
      <c r="I123" s="264">
        <f t="shared" si="6"/>
        <v>0</v>
      </c>
      <c r="J123" s="263"/>
      <c r="K123" s="264">
        <f t="shared" si="7"/>
        <v>0</v>
      </c>
      <c r="O123" s="256">
        <v>2</v>
      </c>
      <c r="CA123" s="256">
        <v>3</v>
      </c>
      <c r="CB123" s="256">
        <v>1</v>
      </c>
    </row>
    <row r="124" spans="1:80" x14ac:dyDescent="0.2">
      <c r="A124" s="257">
        <v>65</v>
      </c>
      <c r="B124" s="258" t="s">
        <v>386</v>
      </c>
      <c r="C124" s="259" t="s">
        <v>387</v>
      </c>
      <c r="D124" s="260" t="s">
        <v>208</v>
      </c>
      <c r="E124" s="261">
        <v>40</v>
      </c>
      <c r="F124" s="261"/>
      <c r="G124" s="262"/>
      <c r="H124" s="263">
        <v>3.0000000000000001E-3</v>
      </c>
      <c r="I124" s="264">
        <f t="shared" si="6"/>
        <v>0.12</v>
      </c>
      <c r="J124" s="263"/>
      <c r="K124" s="264">
        <f t="shared" si="7"/>
        <v>0</v>
      </c>
      <c r="O124" s="256">
        <v>2</v>
      </c>
      <c r="CA124" s="256">
        <v>3</v>
      </c>
      <c r="CB124" s="256">
        <v>1</v>
      </c>
    </row>
    <row r="125" spans="1:80" x14ac:dyDescent="0.2">
      <c r="A125" s="257">
        <v>66</v>
      </c>
      <c r="B125" s="258" t="s">
        <v>388</v>
      </c>
      <c r="C125" s="259" t="s">
        <v>389</v>
      </c>
      <c r="D125" s="260" t="s">
        <v>208</v>
      </c>
      <c r="E125" s="261">
        <v>20</v>
      </c>
      <c r="F125" s="261"/>
      <c r="G125" s="262"/>
      <c r="H125" s="263">
        <v>2E-3</v>
      </c>
      <c r="I125" s="264">
        <f t="shared" si="6"/>
        <v>0.04</v>
      </c>
      <c r="J125" s="263"/>
      <c r="K125" s="264">
        <f t="shared" si="7"/>
        <v>0</v>
      </c>
      <c r="O125" s="256">
        <v>2</v>
      </c>
      <c r="CA125" s="256">
        <v>3</v>
      </c>
      <c r="CB125" s="256">
        <v>1</v>
      </c>
    </row>
    <row r="126" spans="1:80" x14ac:dyDescent="0.2">
      <c r="A126" s="257">
        <v>67</v>
      </c>
      <c r="B126" s="258" t="s">
        <v>390</v>
      </c>
      <c r="C126" s="259" t="s">
        <v>391</v>
      </c>
      <c r="D126" s="260" t="s">
        <v>208</v>
      </c>
      <c r="E126" s="261">
        <v>20</v>
      </c>
      <c r="F126" s="261"/>
      <c r="G126" s="262"/>
      <c r="H126" s="263">
        <v>2E-3</v>
      </c>
      <c r="I126" s="264">
        <f t="shared" si="6"/>
        <v>0.04</v>
      </c>
      <c r="J126" s="263"/>
      <c r="K126" s="264">
        <f t="shared" si="7"/>
        <v>0</v>
      </c>
      <c r="O126" s="256">
        <v>2</v>
      </c>
      <c r="CA126" s="256">
        <v>3</v>
      </c>
      <c r="CB126" s="256">
        <v>1</v>
      </c>
    </row>
    <row r="127" spans="1:80" x14ac:dyDescent="0.2">
      <c r="A127" s="257">
        <v>68</v>
      </c>
      <c r="B127" s="258" t="s">
        <v>392</v>
      </c>
      <c r="C127" s="259" t="s">
        <v>393</v>
      </c>
      <c r="D127" s="260" t="s">
        <v>208</v>
      </c>
      <c r="E127" s="261">
        <v>30</v>
      </c>
      <c r="F127" s="261"/>
      <c r="G127" s="262"/>
      <c r="H127" s="263">
        <v>0</v>
      </c>
      <c r="I127" s="264">
        <f t="shared" si="6"/>
        <v>0</v>
      </c>
      <c r="J127" s="263"/>
      <c r="K127" s="264">
        <f t="shared" si="7"/>
        <v>0</v>
      </c>
      <c r="O127" s="256">
        <v>2</v>
      </c>
      <c r="CA127" s="256">
        <v>3</v>
      </c>
      <c r="CB127" s="256">
        <v>1</v>
      </c>
    </row>
    <row r="128" spans="1:80" x14ac:dyDescent="0.2">
      <c r="A128" s="257">
        <v>69</v>
      </c>
      <c r="B128" s="258" t="s">
        <v>394</v>
      </c>
      <c r="C128" s="259" t="s">
        <v>395</v>
      </c>
      <c r="D128" s="260" t="s">
        <v>208</v>
      </c>
      <c r="E128" s="261">
        <v>30</v>
      </c>
      <c r="F128" s="261"/>
      <c r="G128" s="262"/>
      <c r="H128" s="263">
        <v>0</v>
      </c>
      <c r="I128" s="264">
        <f t="shared" si="6"/>
        <v>0</v>
      </c>
      <c r="J128" s="263"/>
      <c r="K128" s="264">
        <f t="shared" si="7"/>
        <v>0</v>
      </c>
      <c r="O128" s="256">
        <v>2</v>
      </c>
      <c r="CA128" s="256">
        <v>3</v>
      </c>
      <c r="CB128" s="256">
        <v>1</v>
      </c>
    </row>
    <row r="129" spans="1:80" x14ac:dyDescent="0.2">
      <c r="A129" s="257">
        <v>70</v>
      </c>
      <c r="B129" s="258" t="s">
        <v>396</v>
      </c>
      <c r="C129" s="259" t="s">
        <v>397</v>
      </c>
      <c r="D129" s="260" t="s">
        <v>208</v>
      </c>
      <c r="E129" s="261">
        <v>20</v>
      </c>
      <c r="F129" s="261"/>
      <c r="G129" s="262"/>
      <c r="H129" s="263">
        <v>0</v>
      </c>
      <c r="I129" s="264">
        <f t="shared" si="6"/>
        <v>0</v>
      </c>
      <c r="J129" s="263"/>
      <c r="K129" s="264">
        <f t="shared" si="7"/>
        <v>0</v>
      </c>
      <c r="O129" s="256">
        <v>2</v>
      </c>
      <c r="CA129" s="256">
        <v>3</v>
      </c>
      <c r="CB129" s="256">
        <v>1</v>
      </c>
    </row>
    <row r="130" spans="1:80" ht="22.5" x14ac:dyDescent="0.2">
      <c r="A130" s="257">
        <v>71</v>
      </c>
      <c r="B130" s="258" t="s">
        <v>398</v>
      </c>
      <c r="C130" s="259" t="s">
        <v>399</v>
      </c>
      <c r="D130" s="260" t="s">
        <v>114</v>
      </c>
      <c r="E130" s="261">
        <v>38.72</v>
      </c>
      <c r="F130" s="261"/>
      <c r="G130" s="262"/>
      <c r="H130" s="263">
        <v>0.45</v>
      </c>
      <c r="I130" s="264">
        <f t="shared" si="6"/>
        <v>17.423999999999999</v>
      </c>
      <c r="J130" s="263"/>
      <c r="K130" s="264">
        <f t="shared" si="7"/>
        <v>0</v>
      </c>
      <c r="O130" s="256">
        <v>2</v>
      </c>
      <c r="CA130" s="256">
        <v>3</v>
      </c>
      <c r="CB130" s="256">
        <v>1</v>
      </c>
    </row>
    <row r="131" spans="1:80" x14ac:dyDescent="0.2">
      <c r="A131" s="274"/>
      <c r="B131" s="275" t="s">
        <v>103</v>
      </c>
      <c r="C131" s="276" t="s">
        <v>359</v>
      </c>
      <c r="D131" s="277"/>
      <c r="E131" s="278"/>
      <c r="F131" s="279"/>
      <c r="G131" s="280">
        <f>SUM(G104:G130)</f>
        <v>0</v>
      </c>
      <c r="H131" s="281"/>
      <c r="I131" s="282">
        <f>SUM(I104:I130)</f>
        <v>18.384</v>
      </c>
      <c r="J131" s="281"/>
      <c r="K131" s="282">
        <f>SUM(K104:K130)</f>
        <v>0</v>
      </c>
      <c r="O131" s="256">
        <v>4</v>
      </c>
      <c r="BA131" s="283"/>
      <c r="BB131" s="283"/>
      <c r="BC131" s="283"/>
      <c r="BD131" s="283"/>
      <c r="BE131" s="283"/>
    </row>
    <row r="132" spans="1:80" x14ac:dyDescent="0.2">
      <c r="A132" s="246" t="s">
        <v>100</v>
      </c>
      <c r="B132" s="247" t="s">
        <v>400</v>
      </c>
      <c r="C132" s="248" t="s">
        <v>401</v>
      </c>
      <c r="D132" s="249"/>
      <c r="E132" s="250"/>
      <c r="F132" s="250"/>
      <c r="G132" s="251"/>
      <c r="H132" s="252"/>
      <c r="I132" s="253"/>
      <c r="J132" s="254"/>
      <c r="K132" s="255"/>
      <c r="O132" s="256">
        <v>1</v>
      </c>
    </row>
    <row r="133" spans="1:80" x14ac:dyDescent="0.2">
      <c r="A133" s="257">
        <v>72</v>
      </c>
      <c r="B133" s="258" t="s">
        <v>403</v>
      </c>
      <c r="C133" s="259" t="s">
        <v>404</v>
      </c>
      <c r="D133" s="260" t="s">
        <v>208</v>
      </c>
      <c r="E133" s="261">
        <v>5300</v>
      </c>
      <c r="F133" s="261"/>
      <c r="G133" s="262"/>
      <c r="H133" s="263">
        <v>0</v>
      </c>
      <c r="I133" s="264">
        <f>E133*H133</f>
        <v>0</v>
      </c>
      <c r="J133" s="263">
        <v>0</v>
      </c>
      <c r="K133" s="264">
        <f>E133*J133</f>
        <v>0</v>
      </c>
      <c r="O133" s="256">
        <v>2</v>
      </c>
      <c r="CA133" s="256">
        <v>1</v>
      </c>
      <c r="CB133" s="256">
        <v>1</v>
      </c>
    </row>
    <row r="134" spans="1:80" x14ac:dyDescent="0.2">
      <c r="A134" s="257">
        <v>73</v>
      </c>
      <c r="B134" s="258" t="s">
        <v>405</v>
      </c>
      <c r="C134" s="259" t="s">
        <v>406</v>
      </c>
      <c r="D134" s="260" t="s">
        <v>208</v>
      </c>
      <c r="E134" s="261">
        <v>5300</v>
      </c>
      <c r="F134" s="261"/>
      <c r="G134" s="262"/>
      <c r="H134" s="263">
        <v>5.0000000000000001E-4</v>
      </c>
      <c r="I134" s="264">
        <f>E134*H134</f>
        <v>2.65</v>
      </c>
      <c r="J134" s="263"/>
      <c r="K134" s="264">
        <f>E134*J134</f>
        <v>0</v>
      </c>
      <c r="O134" s="256">
        <v>2</v>
      </c>
      <c r="CA134" s="256">
        <v>3</v>
      </c>
      <c r="CB134" s="256">
        <v>1</v>
      </c>
    </row>
    <row r="135" spans="1:80" x14ac:dyDescent="0.2">
      <c r="A135" s="274"/>
      <c r="B135" s="275" t="s">
        <v>103</v>
      </c>
      <c r="C135" s="276" t="s">
        <v>402</v>
      </c>
      <c r="D135" s="277"/>
      <c r="E135" s="278"/>
      <c r="F135" s="279"/>
      <c r="G135" s="280">
        <f>SUM(G132:G134)</f>
        <v>0</v>
      </c>
      <c r="H135" s="281"/>
      <c r="I135" s="282">
        <f>SUM(I132:I134)</f>
        <v>2.65</v>
      </c>
      <c r="J135" s="281"/>
      <c r="K135" s="282">
        <f>SUM(K132:K134)</f>
        <v>0</v>
      </c>
      <c r="O135" s="256">
        <v>4</v>
      </c>
      <c r="BA135" s="283"/>
      <c r="BB135" s="283"/>
      <c r="BC135" s="283"/>
      <c r="BD135" s="283"/>
      <c r="BE135" s="283"/>
    </row>
    <row r="136" spans="1:80" x14ac:dyDescent="0.2">
      <c r="A136" s="246" t="s">
        <v>100</v>
      </c>
      <c r="B136" s="247" t="s">
        <v>407</v>
      </c>
      <c r="C136" s="248" t="s">
        <v>408</v>
      </c>
      <c r="D136" s="249"/>
      <c r="E136" s="250"/>
      <c r="F136" s="250"/>
      <c r="G136" s="251"/>
      <c r="H136" s="252"/>
      <c r="I136" s="253"/>
      <c r="J136" s="254"/>
      <c r="K136" s="255"/>
      <c r="O136" s="256">
        <v>1</v>
      </c>
    </row>
    <row r="137" spans="1:80" ht="22.5" x14ac:dyDescent="0.2">
      <c r="A137" s="257">
        <v>74</v>
      </c>
      <c r="B137" s="258" t="s">
        <v>410</v>
      </c>
      <c r="C137" s="259" t="s">
        <v>411</v>
      </c>
      <c r="D137" s="260" t="s">
        <v>157</v>
      </c>
      <c r="E137" s="261">
        <v>43000</v>
      </c>
      <c r="F137" s="261"/>
      <c r="G137" s="262"/>
      <c r="H137" s="263">
        <v>0</v>
      </c>
      <c r="I137" s="264">
        <f>E137*H137</f>
        <v>0</v>
      </c>
      <c r="J137" s="263">
        <v>0</v>
      </c>
      <c r="K137" s="264">
        <f>E137*J137</f>
        <v>0</v>
      </c>
      <c r="O137" s="256">
        <v>2</v>
      </c>
      <c r="CA137" s="256">
        <v>1</v>
      </c>
      <c r="CB137" s="256">
        <v>1</v>
      </c>
    </row>
    <row r="138" spans="1:80" x14ac:dyDescent="0.2">
      <c r="A138" s="265"/>
      <c r="B138" s="268"/>
      <c r="C138" s="323" t="s">
        <v>412</v>
      </c>
      <c r="D138" s="324"/>
      <c r="E138" s="269">
        <v>43000</v>
      </c>
      <c r="F138" s="270"/>
      <c r="G138" s="271"/>
      <c r="H138" s="272"/>
      <c r="I138" s="266"/>
      <c r="J138" s="273"/>
      <c r="K138" s="266"/>
      <c r="M138" s="267" t="s">
        <v>412</v>
      </c>
      <c r="O138" s="256"/>
    </row>
    <row r="139" spans="1:80" ht="22.5" x14ac:dyDescent="0.2">
      <c r="A139" s="257">
        <v>75</v>
      </c>
      <c r="B139" s="258" t="s">
        <v>413</v>
      </c>
      <c r="C139" s="259" t="s">
        <v>414</v>
      </c>
      <c r="D139" s="260" t="s">
        <v>157</v>
      </c>
      <c r="E139" s="261">
        <v>21500</v>
      </c>
      <c r="F139" s="261"/>
      <c r="G139" s="262"/>
      <c r="H139" s="263">
        <v>0</v>
      </c>
      <c r="I139" s="264">
        <f>E139*H139</f>
        <v>0</v>
      </c>
      <c r="J139" s="263">
        <v>0</v>
      </c>
      <c r="K139" s="264">
        <f>E139*J139</f>
        <v>0</v>
      </c>
      <c r="O139" s="256">
        <v>2</v>
      </c>
      <c r="CA139" s="256">
        <v>1</v>
      </c>
      <c r="CB139" s="256">
        <v>1</v>
      </c>
    </row>
    <row r="140" spans="1:80" x14ac:dyDescent="0.2">
      <c r="A140" s="257">
        <v>76</v>
      </c>
      <c r="B140" s="258" t="s">
        <v>415</v>
      </c>
      <c r="C140" s="259" t="s">
        <v>416</v>
      </c>
      <c r="D140" s="260" t="s">
        <v>157</v>
      </c>
      <c r="E140" s="261">
        <v>19350</v>
      </c>
      <c r="F140" s="261"/>
      <c r="G140" s="262"/>
      <c r="H140" s="263">
        <v>0</v>
      </c>
      <c r="I140" s="264">
        <f>E140*H140</f>
        <v>0</v>
      </c>
      <c r="J140" s="263">
        <v>0</v>
      </c>
      <c r="K140" s="264">
        <f>E140*J140</f>
        <v>0</v>
      </c>
      <c r="O140" s="256">
        <v>2</v>
      </c>
      <c r="CA140" s="256">
        <v>1</v>
      </c>
      <c r="CB140" s="256">
        <v>1</v>
      </c>
    </row>
    <row r="141" spans="1:80" x14ac:dyDescent="0.2">
      <c r="A141" s="265"/>
      <c r="B141" s="268"/>
      <c r="C141" s="323" t="s">
        <v>417</v>
      </c>
      <c r="D141" s="324"/>
      <c r="E141" s="269">
        <v>19350</v>
      </c>
      <c r="F141" s="270"/>
      <c r="G141" s="271"/>
      <c r="H141" s="272"/>
      <c r="I141" s="266"/>
      <c r="J141" s="273"/>
      <c r="K141" s="266"/>
      <c r="M141" s="267" t="s">
        <v>417</v>
      </c>
      <c r="O141" s="256"/>
    </row>
    <row r="142" spans="1:80" x14ac:dyDescent="0.2">
      <c r="A142" s="257">
        <v>77</v>
      </c>
      <c r="B142" s="258" t="s">
        <v>418</v>
      </c>
      <c r="C142" s="259" t="s">
        <v>419</v>
      </c>
      <c r="D142" s="260" t="s">
        <v>157</v>
      </c>
      <c r="E142" s="261">
        <v>2150</v>
      </c>
      <c r="F142" s="261"/>
      <c r="G142" s="262"/>
      <c r="H142" s="263">
        <v>0</v>
      </c>
      <c r="I142" s="264">
        <f>E142*H142</f>
        <v>0</v>
      </c>
      <c r="J142" s="263">
        <v>0</v>
      </c>
      <c r="K142" s="264">
        <f>E142*J142</f>
        <v>0</v>
      </c>
      <c r="O142" s="256">
        <v>2</v>
      </c>
      <c r="CA142" s="256">
        <v>1</v>
      </c>
      <c r="CB142" s="256">
        <v>1</v>
      </c>
    </row>
    <row r="143" spans="1:80" x14ac:dyDescent="0.2">
      <c r="A143" s="265"/>
      <c r="B143" s="268"/>
      <c r="C143" s="323" t="s">
        <v>420</v>
      </c>
      <c r="D143" s="324"/>
      <c r="E143" s="269">
        <v>2150</v>
      </c>
      <c r="F143" s="270"/>
      <c r="G143" s="271"/>
      <c r="H143" s="272"/>
      <c r="I143" s="266"/>
      <c r="J143" s="273"/>
      <c r="K143" s="266"/>
      <c r="M143" s="267" t="s">
        <v>420</v>
      </c>
      <c r="O143" s="256"/>
    </row>
    <row r="144" spans="1:80" x14ac:dyDescent="0.2">
      <c r="A144" s="257">
        <v>78</v>
      </c>
      <c r="B144" s="258" t="s">
        <v>421</v>
      </c>
      <c r="C144" s="259" t="s">
        <v>422</v>
      </c>
      <c r="D144" s="260" t="s">
        <v>157</v>
      </c>
      <c r="E144" s="261">
        <v>21500</v>
      </c>
      <c r="F144" s="261"/>
      <c r="G144" s="262"/>
      <c r="H144" s="263">
        <v>0</v>
      </c>
      <c r="I144" s="264">
        <f>E144*H144</f>
        <v>0</v>
      </c>
      <c r="J144" s="263">
        <v>0</v>
      </c>
      <c r="K144" s="264">
        <f>E144*J144</f>
        <v>0</v>
      </c>
      <c r="O144" s="256">
        <v>2</v>
      </c>
      <c r="CA144" s="256">
        <v>1</v>
      </c>
      <c r="CB144" s="256">
        <v>1</v>
      </c>
    </row>
    <row r="145" spans="1:80" x14ac:dyDescent="0.2">
      <c r="A145" s="257">
        <v>79</v>
      </c>
      <c r="B145" s="258" t="s">
        <v>423</v>
      </c>
      <c r="C145" s="259" t="s">
        <v>424</v>
      </c>
      <c r="D145" s="260" t="s">
        <v>246</v>
      </c>
      <c r="E145" s="261">
        <v>430</v>
      </c>
      <c r="F145" s="261"/>
      <c r="G145" s="262"/>
      <c r="H145" s="263">
        <v>1E-3</v>
      </c>
      <c r="I145" s="264">
        <f>E145*H145</f>
        <v>0.43</v>
      </c>
      <c r="J145" s="263"/>
      <c r="K145" s="264">
        <f>E145*J145</f>
        <v>0</v>
      </c>
      <c r="O145" s="256">
        <v>2</v>
      </c>
      <c r="CA145" s="256">
        <v>3</v>
      </c>
      <c r="CB145" s="256">
        <v>1</v>
      </c>
    </row>
    <row r="146" spans="1:80" x14ac:dyDescent="0.2">
      <c r="A146" s="265"/>
      <c r="B146" s="268"/>
      <c r="C146" s="323" t="s">
        <v>425</v>
      </c>
      <c r="D146" s="324"/>
      <c r="E146" s="269">
        <v>430</v>
      </c>
      <c r="F146" s="270"/>
      <c r="G146" s="271"/>
      <c r="H146" s="272"/>
      <c r="I146" s="266"/>
      <c r="J146" s="273"/>
      <c r="K146" s="266"/>
      <c r="M146" s="267" t="s">
        <v>425</v>
      </c>
      <c r="O146" s="256"/>
    </row>
    <row r="147" spans="1:80" x14ac:dyDescent="0.2">
      <c r="A147" s="274"/>
      <c r="B147" s="275" t="s">
        <v>103</v>
      </c>
      <c r="C147" s="276" t="s">
        <v>409</v>
      </c>
      <c r="D147" s="277"/>
      <c r="E147" s="278"/>
      <c r="F147" s="279"/>
      <c r="G147" s="280">
        <f>SUM(G136:G146)</f>
        <v>0</v>
      </c>
      <c r="H147" s="281"/>
      <c r="I147" s="282">
        <f>SUM(I136:I146)</f>
        <v>0.43</v>
      </c>
      <c r="J147" s="281"/>
      <c r="K147" s="282">
        <f>SUM(K136:K146)</f>
        <v>0</v>
      </c>
      <c r="O147" s="256">
        <v>4</v>
      </c>
      <c r="BA147" s="283"/>
      <c r="BB147" s="283"/>
      <c r="BC147" s="283"/>
      <c r="BD147" s="283"/>
      <c r="BE147" s="283"/>
    </row>
    <row r="148" spans="1:80" x14ac:dyDescent="0.2">
      <c r="A148" s="246" t="s">
        <v>100</v>
      </c>
      <c r="B148" s="247" t="s">
        <v>426</v>
      </c>
      <c r="C148" s="248" t="s">
        <v>589</v>
      </c>
      <c r="D148" s="249"/>
      <c r="E148" s="250"/>
      <c r="F148" s="250"/>
      <c r="G148" s="251"/>
      <c r="H148" s="252"/>
      <c r="I148" s="253"/>
      <c r="J148" s="254"/>
      <c r="K148" s="255"/>
      <c r="O148" s="256">
        <v>1</v>
      </c>
    </row>
    <row r="149" spans="1:80" ht="22.5" x14ac:dyDescent="0.2">
      <c r="A149" s="257">
        <v>80</v>
      </c>
      <c r="B149" s="258" t="s">
        <v>427</v>
      </c>
      <c r="C149" s="259" t="s">
        <v>428</v>
      </c>
      <c r="D149" s="260" t="s">
        <v>157</v>
      </c>
      <c r="E149" s="261">
        <v>17164</v>
      </c>
      <c r="F149" s="261"/>
      <c r="G149" s="262"/>
      <c r="H149" s="263">
        <v>0</v>
      </c>
      <c r="I149" s="264">
        <f>E149*H149</f>
        <v>0</v>
      </c>
      <c r="J149" s="263">
        <v>0</v>
      </c>
      <c r="K149" s="264">
        <f>E149*J149</f>
        <v>0</v>
      </c>
      <c r="O149" s="256">
        <v>2</v>
      </c>
      <c r="CA149" s="256">
        <v>1</v>
      </c>
      <c r="CB149" s="256">
        <v>0</v>
      </c>
    </row>
    <row r="150" spans="1:80" x14ac:dyDescent="0.2">
      <c r="A150" s="265"/>
      <c r="B150" s="268"/>
      <c r="C150" s="323" t="s">
        <v>429</v>
      </c>
      <c r="D150" s="324"/>
      <c r="E150" s="269">
        <v>17164</v>
      </c>
      <c r="F150" s="270"/>
      <c r="G150" s="271"/>
      <c r="H150" s="272"/>
      <c r="I150" s="266"/>
      <c r="J150" s="273"/>
      <c r="K150" s="266"/>
      <c r="M150" s="267" t="s">
        <v>429</v>
      </c>
      <c r="O150" s="256"/>
    </row>
    <row r="151" spans="1:80" ht="22.5" x14ac:dyDescent="0.2">
      <c r="A151" s="257">
        <v>81</v>
      </c>
      <c r="B151" s="258" t="s">
        <v>430</v>
      </c>
      <c r="C151" s="259" t="s">
        <v>431</v>
      </c>
      <c r="D151" s="260" t="s">
        <v>157</v>
      </c>
      <c r="E151" s="261">
        <v>8582</v>
      </c>
      <c r="F151" s="261"/>
      <c r="G151" s="262"/>
      <c r="H151" s="263">
        <v>0</v>
      </c>
      <c r="I151" s="264">
        <f>E151*H151</f>
        <v>0</v>
      </c>
      <c r="J151" s="263">
        <v>0</v>
      </c>
      <c r="K151" s="264">
        <f>E151*J151</f>
        <v>0</v>
      </c>
      <c r="O151" s="256">
        <v>2</v>
      </c>
      <c r="CA151" s="256">
        <v>1</v>
      </c>
      <c r="CB151" s="256">
        <v>1</v>
      </c>
    </row>
    <row r="152" spans="1:80" x14ac:dyDescent="0.2">
      <c r="A152" s="257">
        <v>82</v>
      </c>
      <c r="B152" s="258" t="s">
        <v>432</v>
      </c>
      <c r="C152" s="259" t="s">
        <v>433</v>
      </c>
      <c r="D152" s="260" t="s">
        <v>157</v>
      </c>
      <c r="E152" s="261">
        <v>8582</v>
      </c>
      <c r="F152" s="261"/>
      <c r="G152" s="262"/>
      <c r="H152" s="263">
        <v>0</v>
      </c>
      <c r="I152" s="264">
        <f>E152*H152</f>
        <v>0</v>
      </c>
      <c r="J152" s="263">
        <v>0</v>
      </c>
      <c r="K152" s="264">
        <f>E152*J152</f>
        <v>0</v>
      </c>
      <c r="O152" s="256">
        <v>2</v>
      </c>
      <c r="CA152" s="256">
        <v>1</v>
      </c>
      <c r="CB152" s="256">
        <v>1</v>
      </c>
    </row>
    <row r="153" spans="1:80" x14ac:dyDescent="0.2">
      <c r="A153" s="257">
        <v>83</v>
      </c>
      <c r="B153" s="258" t="s">
        <v>434</v>
      </c>
      <c r="C153" s="259" t="s">
        <v>435</v>
      </c>
      <c r="D153" s="260" t="s">
        <v>157</v>
      </c>
      <c r="E153" s="261">
        <v>8582</v>
      </c>
      <c r="F153" s="261"/>
      <c r="G153" s="262"/>
      <c r="H153" s="263">
        <v>0</v>
      </c>
      <c r="I153" s="264">
        <f>E153*H153</f>
        <v>0</v>
      </c>
      <c r="J153" s="263">
        <v>0</v>
      </c>
      <c r="K153" s="264">
        <f>E153*J153</f>
        <v>0</v>
      </c>
      <c r="O153" s="256">
        <v>2</v>
      </c>
      <c r="CA153" s="256">
        <v>1</v>
      </c>
      <c r="CB153" s="256">
        <v>1</v>
      </c>
    </row>
    <row r="154" spans="1:80" x14ac:dyDescent="0.2">
      <c r="A154" s="257">
        <v>84</v>
      </c>
      <c r="B154" s="258" t="s">
        <v>436</v>
      </c>
      <c r="C154" s="259" t="s">
        <v>437</v>
      </c>
      <c r="D154" s="260" t="s">
        <v>246</v>
      </c>
      <c r="E154" s="261">
        <v>85.82</v>
      </c>
      <c r="F154" s="261"/>
      <c r="G154" s="262"/>
      <c r="H154" s="263">
        <v>1E-3</v>
      </c>
      <c r="I154" s="264">
        <f>E154*H154</f>
        <v>8.5819999999999994E-2</v>
      </c>
      <c r="J154" s="263"/>
      <c r="K154" s="264">
        <f>E154*J154</f>
        <v>0</v>
      </c>
      <c r="O154" s="256">
        <v>2</v>
      </c>
      <c r="CA154" s="256">
        <v>3</v>
      </c>
      <c r="CB154" s="256">
        <v>1</v>
      </c>
    </row>
    <row r="155" spans="1:80" x14ac:dyDescent="0.2">
      <c r="A155" s="265"/>
      <c r="B155" s="268"/>
      <c r="C155" s="323" t="s">
        <v>438</v>
      </c>
      <c r="D155" s="324"/>
      <c r="E155" s="269">
        <v>85.82</v>
      </c>
      <c r="F155" s="270"/>
      <c r="G155" s="271"/>
      <c r="H155" s="272"/>
      <c r="I155" s="266"/>
      <c r="J155" s="273"/>
      <c r="K155" s="266"/>
      <c r="M155" s="267" t="s">
        <v>438</v>
      </c>
      <c r="O155" s="256"/>
    </row>
    <row r="156" spans="1:80" x14ac:dyDescent="0.2">
      <c r="A156" s="274"/>
      <c r="B156" s="275" t="s">
        <v>103</v>
      </c>
      <c r="C156" s="276" t="s">
        <v>590</v>
      </c>
      <c r="D156" s="277"/>
      <c r="E156" s="278"/>
      <c r="F156" s="279"/>
      <c r="G156" s="280">
        <f>SUM(G148:G155)</f>
        <v>0</v>
      </c>
      <c r="H156" s="281"/>
      <c r="I156" s="282">
        <f>SUM(I148:I155)</f>
        <v>8.5819999999999994E-2</v>
      </c>
      <c r="J156" s="281"/>
      <c r="K156" s="282">
        <f>SUM(K148:K155)</f>
        <v>0</v>
      </c>
      <c r="O156" s="256">
        <v>4</v>
      </c>
      <c r="BA156" s="283"/>
      <c r="BB156" s="283"/>
      <c r="BC156" s="283"/>
      <c r="BD156" s="283"/>
      <c r="BE156" s="283"/>
    </row>
    <row r="157" spans="1:80" x14ac:dyDescent="0.2">
      <c r="A157" s="246" t="s">
        <v>100</v>
      </c>
      <c r="B157" s="247" t="s">
        <v>439</v>
      </c>
      <c r="C157" s="248" t="s">
        <v>440</v>
      </c>
      <c r="D157" s="249"/>
      <c r="E157" s="250"/>
      <c r="F157" s="250"/>
      <c r="G157" s="251"/>
      <c r="H157" s="252"/>
      <c r="I157" s="253"/>
      <c r="J157" s="254"/>
      <c r="K157" s="255"/>
      <c r="O157" s="256">
        <v>1</v>
      </c>
    </row>
    <row r="158" spans="1:80" ht="22.5" x14ac:dyDescent="0.2">
      <c r="A158" s="257">
        <v>85</v>
      </c>
      <c r="B158" s="258" t="s">
        <v>442</v>
      </c>
      <c r="C158" s="259" t="s">
        <v>443</v>
      </c>
      <c r="D158" s="260" t="s">
        <v>157</v>
      </c>
      <c r="E158" s="261">
        <v>9954</v>
      </c>
      <c r="F158" s="261"/>
      <c r="G158" s="262"/>
      <c r="H158" s="263">
        <v>0</v>
      </c>
      <c r="I158" s="264">
        <f>E158*H158</f>
        <v>0</v>
      </c>
      <c r="J158" s="263">
        <v>0</v>
      </c>
      <c r="K158" s="264">
        <f>E158*J158</f>
        <v>0</v>
      </c>
      <c r="O158" s="256">
        <v>2</v>
      </c>
      <c r="CA158" s="256">
        <v>1</v>
      </c>
      <c r="CB158" s="256">
        <v>0</v>
      </c>
    </row>
    <row r="159" spans="1:80" x14ac:dyDescent="0.2">
      <c r="A159" s="265"/>
      <c r="B159" s="268"/>
      <c r="C159" s="323" t="s">
        <v>444</v>
      </c>
      <c r="D159" s="324"/>
      <c r="E159" s="269">
        <v>9954</v>
      </c>
      <c r="F159" s="270"/>
      <c r="G159" s="271"/>
      <c r="H159" s="272"/>
      <c r="I159" s="266"/>
      <c r="J159" s="273"/>
      <c r="K159" s="266"/>
      <c r="M159" s="267" t="s">
        <v>444</v>
      </c>
      <c r="O159" s="256"/>
    </row>
    <row r="160" spans="1:80" ht="22.5" x14ac:dyDescent="0.2">
      <c r="A160" s="257">
        <v>86</v>
      </c>
      <c r="B160" s="258" t="s">
        <v>430</v>
      </c>
      <c r="C160" s="259" t="s">
        <v>431</v>
      </c>
      <c r="D160" s="260" t="s">
        <v>157</v>
      </c>
      <c r="E160" s="261">
        <v>4977</v>
      </c>
      <c r="F160" s="261"/>
      <c r="G160" s="262"/>
      <c r="H160" s="263">
        <v>0</v>
      </c>
      <c r="I160" s="264">
        <f>E160*H160</f>
        <v>0</v>
      </c>
      <c r="J160" s="263">
        <v>0</v>
      </c>
      <c r="K160" s="264">
        <f>E160*J160</f>
        <v>0</v>
      </c>
      <c r="O160" s="256">
        <v>2</v>
      </c>
      <c r="CA160" s="256">
        <v>1</v>
      </c>
      <c r="CB160" s="256">
        <v>1</v>
      </c>
    </row>
    <row r="161" spans="1:80" x14ac:dyDescent="0.2">
      <c r="A161" s="257">
        <v>87</v>
      </c>
      <c r="B161" s="258" t="s">
        <v>432</v>
      </c>
      <c r="C161" s="259" t="s">
        <v>433</v>
      </c>
      <c r="D161" s="260" t="s">
        <v>157</v>
      </c>
      <c r="E161" s="261">
        <v>4977</v>
      </c>
      <c r="F161" s="261"/>
      <c r="G161" s="262"/>
      <c r="H161" s="263">
        <v>0</v>
      </c>
      <c r="I161" s="264">
        <f>E161*H161</f>
        <v>0</v>
      </c>
      <c r="J161" s="263">
        <v>0</v>
      </c>
      <c r="K161" s="264">
        <f>E161*J161</f>
        <v>0</v>
      </c>
      <c r="O161" s="256">
        <v>2</v>
      </c>
      <c r="CA161" s="256">
        <v>1</v>
      </c>
      <c r="CB161" s="256">
        <v>1</v>
      </c>
    </row>
    <row r="162" spans="1:80" x14ac:dyDescent="0.2">
      <c r="A162" s="257">
        <v>88</v>
      </c>
      <c r="B162" s="258" t="s">
        <v>434</v>
      </c>
      <c r="C162" s="259" t="s">
        <v>435</v>
      </c>
      <c r="D162" s="260" t="s">
        <v>157</v>
      </c>
      <c r="E162" s="261">
        <v>4977</v>
      </c>
      <c r="F162" s="261"/>
      <c r="G162" s="262"/>
      <c r="H162" s="263">
        <v>0</v>
      </c>
      <c r="I162" s="264">
        <f>E162*H162</f>
        <v>0</v>
      </c>
      <c r="J162" s="263">
        <v>0</v>
      </c>
      <c r="K162" s="264">
        <f>E162*J162</f>
        <v>0</v>
      </c>
      <c r="O162" s="256">
        <v>2</v>
      </c>
      <c r="CA162" s="256">
        <v>1</v>
      </c>
      <c r="CB162" s="256">
        <v>1</v>
      </c>
    </row>
    <row r="163" spans="1:80" x14ac:dyDescent="0.2">
      <c r="A163" s="257">
        <v>89</v>
      </c>
      <c r="B163" s="258" t="s">
        <v>445</v>
      </c>
      <c r="C163" s="259" t="s">
        <v>446</v>
      </c>
      <c r="D163" s="260" t="s">
        <v>246</v>
      </c>
      <c r="E163" s="261">
        <v>49.77</v>
      </c>
      <c r="F163" s="261"/>
      <c r="G163" s="262"/>
      <c r="H163" s="263">
        <v>1E-3</v>
      </c>
      <c r="I163" s="264">
        <f>E163*H163</f>
        <v>4.9770000000000002E-2</v>
      </c>
      <c r="J163" s="263"/>
      <c r="K163" s="264">
        <f>E163*J163</f>
        <v>0</v>
      </c>
      <c r="O163" s="256">
        <v>2</v>
      </c>
      <c r="CA163" s="256">
        <v>3</v>
      </c>
      <c r="CB163" s="256">
        <v>1</v>
      </c>
    </row>
    <row r="164" spans="1:80" x14ac:dyDescent="0.2">
      <c r="A164" s="265"/>
      <c r="B164" s="268"/>
      <c r="C164" s="323" t="s">
        <v>447</v>
      </c>
      <c r="D164" s="324"/>
      <c r="E164" s="269">
        <v>49.77</v>
      </c>
      <c r="F164" s="270"/>
      <c r="G164" s="271"/>
      <c r="H164" s="272"/>
      <c r="I164" s="266"/>
      <c r="J164" s="273"/>
      <c r="K164" s="266"/>
      <c r="M164" s="267" t="s">
        <v>447</v>
      </c>
      <c r="O164" s="256"/>
    </row>
    <row r="165" spans="1:80" x14ac:dyDescent="0.2">
      <c r="A165" s="274"/>
      <c r="B165" s="275" t="s">
        <v>103</v>
      </c>
      <c r="C165" s="276" t="s">
        <v>441</v>
      </c>
      <c r="D165" s="277"/>
      <c r="E165" s="278"/>
      <c r="F165" s="279"/>
      <c r="G165" s="280">
        <f>SUM(G157:G164)</f>
        <v>0</v>
      </c>
      <c r="H165" s="281"/>
      <c r="I165" s="282">
        <f>SUM(I157:I164)</f>
        <v>4.9770000000000002E-2</v>
      </c>
      <c r="J165" s="281"/>
      <c r="K165" s="282">
        <f>SUM(K157:K164)</f>
        <v>0</v>
      </c>
      <c r="O165" s="256">
        <v>4</v>
      </c>
      <c r="BA165" s="283"/>
      <c r="BB165" s="283"/>
      <c r="BC165" s="283"/>
      <c r="BD165" s="283"/>
      <c r="BE165" s="283"/>
    </row>
    <row r="166" spans="1:80" x14ac:dyDescent="0.2">
      <c r="A166" s="246" t="s">
        <v>100</v>
      </c>
      <c r="B166" s="247" t="s">
        <v>448</v>
      </c>
      <c r="C166" s="248" t="s">
        <v>449</v>
      </c>
      <c r="D166" s="249"/>
      <c r="E166" s="250"/>
      <c r="F166" s="250"/>
      <c r="G166" s="251"/>
      <c r="H166" s="252"/>
      <c r="I166" s="253"/>
      <c r="J166" s="254"/>
      <c r="K166" s="255"/>
      <c r="O166" s="256">
        <v>1</v>
      </c>
    </row>
    <row r="167" spans="1:80" ht="22.5" x14ac:dyDescent="0.2">
      <c r="A167" s="257">
        <v>90</v>
      </c>
      <c r="B167" s="258" t="s">
        <v>451</v>
      </c>
      <c r="C167" s="259" t="s">
        <v>452</v>
      </c>
      <c r="D167" s="260" t="s">
        <v>157</v>
      </c>
      <c r="E167" s="261">
        <v>980</v>
      </c>
      <c r="F167" s="261"/>
      <c r="G167" s="262"/>
      <c r="H167" s="263">
        <v>0</v>
      </c>
      <c r="I167" s="264">
        <f>E167*H167</f>
        <v>0</v>
      </c>
      <c r="J167" s="263">
        <v>0</v>
      </c>
      <c r="K167" s="264">
        <f>E167*J167</f>
        <v>0</v>
      </c>
      <c r="O167" s="256">
        <v>2</v>
      </c>
      <c r="CA167" s="256">
        <v>1</v>
      </c>
      <c r="CB167" s="256">
        <v>0</v>
      </c>
    </row>
    <row r="168" spans="1:80" x14ac:dyDescent="0.2">
      <c r="A168" s="265"/>
      <c r="B168" s="268"/>
      <c r="C168" s="323" t="s">
        <v>453</v>
      </c>
      <c r="D168" s="324"/>
      <c r="E168" s="269">
        <v>980</v>
      </c>
      <c r="F168" s="270"/>
      <c r="G168" s="271"/>
      <c r="H168" s="272"/>
      <c r="I168" s="266"/>
      <c r="J168" s="273"/>
      <c r="K168" s="266"/>
      <c r="M168" s="267" t="s">
        <v>453</v>
      </c>
      <c r="O168" s="256"/>
    </row>
    <row r="169" spans="1:80" ht="22.5" x14ac:dyDescent="0.2">
      <c r="A169" s="257">
        <v>91</v>
      </c>
      <c r="B169" s="258" t="s">
        <v>454</v>
      </c>
      <c r="C169" s="259" t="s">
        <v>414</v>
      </c>
      <c r="D169" s="260" t="s">
        <v>157</v>
      </c>
      <c r="E169" s="261">
        <v>490</v>
      </c>
      <c r="F169" s="261"/>
      <c r="G169" s="262"/>
      <c r="H169" s="263">
        <v>0</v>
      </c>
      <c r="I169" s="264">
        <f>E169*H169</f>
        <v>0</v>
      </c>
      <c r="J169" s="263">
        <v>0</v>
      </c>
      <c r="K169" s="264">
        <f>E169*J169</f>
        <v>0</v>
      </c>
      <c r="O169" s="256">
        <v>2</v>
      </c>
      <c r="CA169" s="256">
        <v>1</v>
      </c>
      <c r="CB169" s="256">
        <v>1</v>
      </c>
    </row>
    <row r="170" spans="1:80" x14ac:dyDescent="0.2">
      <c r="A170" s="257">
        <v>92</v>
      </c>
      <c r="B170" s="258" t="s">
        <v>455</v>
      </c>
      <c r="C170" s="259" t="s">
        <v>416</v>
      </c>
      <c r="D170" s="260" t="s">
        <v>157</v>
      </c>
      <c r="E170" s="261">
        <v>490</v>
      </c>
      <c r="F170" s="261"/>
      <c r="G170" s="262"/>
      <c r="H170" s="263">
        <v>0</v>
      </c>
      <c r="I170" s="264">
        <f>E170*H170</f>
        <v>0</v>
      </c>
      <c r="J170" s="263">
        <v>0</v>
      </c>
      <c r="K170" s="264">
        <f>E170*J170</f>
        <v>0</v>
      </c>
      <c r="O170" s="256">
        <v>2</v>
      </c>
      <c r="CA170" s="256">
        <v>1</v>
      </c>
      <c r="CB170" s="256">
        <v>1</v>
      </c>
    </row>
    <row r="171" spans="1:80" x14ac:dyDescent="0.2">
      <c r="A171" s="257">
        <v>93</v>
      </c>
      <c r="B171" s="258" t="s">
        <v>456</v>
      </c>
      <c r="C171" s="259" t="s">
        <v>457</v>
      </c>
      <c r="D171" s="260" t="s">
        <v>157</v>
      </c>
      <c r="E171" s="261">
        <v>490</v>
      </c>
      <c r="F171" s="261"/>
      <c r="G171" s="262"/>
      <c r="H171" s="263">
        <v>0</v>
      </c>
      <c r="I171" s="264">
        <f>E171*H171</f>
        <v>0</v>
      </c>
      <c r="J171" s="263">
        <v>0</v>
      </c>
      <c r="K171" s="264">
        <f>E171*J171</f>
        <v>0</v>
      </c>
      <c r="O171" s="256">
        <v>2</v>
      </c>
      <c r="CA171" s="256">
        <v>1</v>
      </c>
      <c r="CB171" s="256">
        <v>1</v>
      </c>
    </row>
    <row r="172" spans="1:80" x14ac:dyDescent="0.2">
      <c r="A172" s="257">
        <v>94</v>
      </c>
      <c r="B172" s="258" t="s">
        <v>458</v>
      </c>
      <c r="C172" s="259" t="s">
        <v>459</v>
      </c>
      <c r="D172" s="260" t="s">
        <v>246</v>
      </c>
      <c r="E172" s="261">
        <v>9.8000000000000007</v>
      </c>
      <c r="F172" s="261"/>
      <c r="G172" s="262"/>
      <c r="H172" s="263">
        <v>1E-3</v>
      </c>
      <c r="I172" s="264">
        <f>E172*H172</f>
        <v>9.8000000000000014E-3</v>
      </c>
      <c r="J172" s="263"/>
      <c r="K172" s="264">
        <f>E172*J172</f>
        <v>0</v>
      </c>
      <c r="O172" s="256">
        <v>2</v>
      </c>
      <c r="CA172" s="256">
        <v>3</v>
      </c>
      <c r="CB172" s="256">
        <v>1</v>
      </c>
    </row>
    <row r="173" spans="1:80" x14ac:dyDescent="0.2">
      <c r="A173" s="265"/>
      <c r="B173" s="268"/>
      <c r="C173" s="323" t="s">
        <v>460</v>
      </c>
      <c r="D173" s="324"/>
      <c r="E173" s="269">
        <v>9.8000000000000007</v>
      </c>
      <c r="F173" s="270"/>
      <c r="G173" s="271"/>
      <c r="H173" s="272"/>
      <c r="I173" s="266"/>
      <c r="J173" s="273"/>
      <c r="K173" s="266"/>
      <c r="M173" s="267" t="s">
        <v>460</v>
      </c>
      <c r="O173" s="256"/>
    </row>
    <row r="174" spans="1:80" x14ac:dyDescent="0.2">
      <c r="A174" s="274"/>
      <c r="B174" s="275" t="s">
        <v>103</v>
      </c>
      <c r="C174" s="276" t="s">
        <v>450</v>
      </c>
      <c r="D174" s="277"/>
      <c r="E174" s="278"/>
      <c r="F174" s="279"/>
      <c r="G174" s="280">
        <f>SUM(G166:G173)</f>
        <v>0</v>
      </c>
      <c r="H174" s="281"/>
      <c r="I174" s="282">
        <f>SUM(I166:I173)</f>
        <v>9.8000000000000014E-3</v>
      </c>
      <c r="J174" s="281"/>
      <c r="K174" s="282">
        <f>SUM(K166:K173)</f>
        <v>0</v>
      </c>
      <c r="O174" s="256">
        <v>4</v>
      </c>
      <c r="BA174" s="283"/>
      <c r="BB174" s="283"/>
      <c r="BC174" s="283"/>
      <c r="BD174" s="283"/>
      <c r="BE174" s="283"/>
    </row>
    <row r="175" spans="1:80" x14ac:dyDescent="0.2">
      <c r="A175" s="246" t="s">
        <v>100</v>
      </c>
      <c r="B175" s="247" t="s">
        <v>461</v>
      </c>
      <c r="C175" s="248" t="s">
        <v>462</v>
      </c>
      <c r="D175" s="249"/>
      <c r="E175" s="250"/>
      <c r="F175" s="250"/>
      <c r="G175" s="251"/>
      <c r="H175" s="252"/>
      <c r="I175" s="253"/>
      <c r="J175" s="254"/>
      <c r="K175" s="255"/>
      <c r="O175" s="256">
        <v>1</v>
      </c>
    </row>
    <row r="176" spans="1:80" x14ac:dyDescent="0.2">
      <c r="A176" s="257">
        <v>95</v>
      </c>
      <c r="B176" s="258" t="s">
        <v>410</v>
      </c>
      <c r="C176" s="259" t="s">
        <v>464</v>
      </c>
      <c r="D176" s="260" t="s">
        <v>157</v>
      </c>
      <c r="E176" s="261">
        <v>4800</v>
      </c>
      <c r="F176" s="261"/>
      <c r="G176" s="262"/>
      <c r="H176" s="263">
        <v>0</v>
      </c>
      <c r="I176" s="264">
        <f>E176*H176</f>
        <v>0</v>
      </c>
      <c r="J176" s="263">
        <v>0</v>
      </c>
      <c r="K176" s="264">
        <f>E176*J176</f>
        <v>0</v>
      </c>
      <c r="O176" s="256">
        <v>2</v>
      </c>
      <c r="CA176" s="256">
        <v>1</v>
      </c>
      <c r="CB176" s="256">
        <v>0</v>
      </c>
    </row>
    <row r="177" spans="1:80" x14ac:dyDescent="0.2">
      <c r="A177" s="265"/>
      <c r="B177" s="268"/>
      <c r="C177" s="323" t="s">
        <v>465</v>
      </c>
      <c r="D177" s="324"/>
      <c r="E177" s="269">
        <v>4800</v>
      </c>
      <c r="F177" s="270"/>
      <c r="G177" s="271"/>
      <c r="H177" s="272"/>
      <c r="I177" s="266"/>
      <c r="J177" s="273"/>
      <c r="K177" s="266"/>
      <c r="M177" s="267" t="s">
        <v>465</v>
      </c>
      <c r="O177" s="256"/>
    </row>
    <row r="178" spans="1:80" ht="22.5" x14ac:dyDescent="0.2">
      <c r="A178" s="257">
        <v>96</v>
      </c>
      <c r="B178" s="258" t="s">
        <v>466</v>
      </c>
      <c r="C178" s="259" t="s">
        <v>467</v>
      </c>
      <c r="D178" s="260" t="s">
        <v>157</v>
      </c>
      <c r="E178" s="261">
        <v>1978</v>
      </c>
      <c r="F178" s="261"/>
      <c r="G178" s="262"/>
      <c r="H178" s="263">
        <v>0</v>
      </c>
      <c r="I178" s="264">
        <f>E178*H178</f>
        <v>0</v>
      </c>
      <c r="J178" s="263">
        <v>0</v>
      </c>
      <c r="K178" s="264">
        <f>E178*J178</f>
        <v>0</v>
      </c>
      <c r="O178" s="256">
        <v>2</v>
      </c>
      <c r="CA178" s="256">
        <v>1</v>
      </c>
      <c r="CB178" s="256">
        <v>1</v>
      </c>
    </row>
    <row r="179" spans="1:80" x14ac:dyDescent="0.2">
      <c r="A179" s="265"/>
      <c r="B179" s="268"/>
      <c r="C179" s="323" t="s">
        <v>468</v>
      </c>
      <c r="D179" s="324"/>
      <c r="E179" s="269">
        <v>1978</v>
      </c>
      <c r="F179" s="270"/>
      <c r="G179" s="271"/>
      <c r="H179" s="272"/>
      <c r="I179" s="266"/>
      <c r="J179" s="273"/>
      <c r="K179" s="266"/>
      <c r="M179" s="267" t="s">
        <v>468</v>
      </c>
      <c r="O179" s="256"/>
    </row>
    <row r="180" spans="1:80" ht="22.5" x14ac:dyDescent="0.2">
      <c r="A180" s="257">
        <v>97</v>
      </c>
      <c r="B180" s="258" t="s">
        <v>413</v>
      </c>
      <c r="C180" s="259" t="s">
        <v>414</v>
      </c>
      <c r="D180" s="260" t="s">
        <v>157</v>
      </c>
      <c r="E180" s="261">
        <v>2400</v>
      </c>
      <c r="F180" s="261"/>
      <c r="G180" s="262"/>
      <c r="H180" s="263">
        <v>0</v>
      </c>
      <c r="I180" s="264">
        <f t="shared" ref="I180:I185" si="8">E180*H180</f>
        <v>0</v>
      </c>
      <c r="J180" s="263">
        <v>0</v>
      </c>
      <c r="K180" s="264">
        <f t="shared" ref="K180:K185" si="9">E180*J180</f>
        <v>0</v>
      </c>
      <c r="O180" s="256">
        <v>2</v>
      </c>
      <c r="CA180" s="256">
        <v>1</v>
      </c>
      <c r="CB180" s="256">
        <v>1</v>
      </c>
    </row>
    <row r="181" spans="1:80" x14ac:dyDescent="0.2">
      <c r="A181" s="257">
        <v>98</v>
      </c>
      <c r="B181" s="258" t="s">
        <v>469</v>
      </c>
      <c r="C181" s="259" t="s">
        <v>470</v>
      </c>
      <c r="D181" s="260" t="s">
        <v>157</v>
      </c>
      <c r="E181" s="261">
        <v>989</v>
      </c>
      <c r="F181" s="261"/>
      <c r="G181" s="262"/>
      <c r="H181" s="263">
        <v>0</v>
      </c>
      <c r="I181" s="264">
        <f t="shared" si="8"/>
        <v>0</v>
      </c>
      <c r="J181" s="263">
        <v>0</v>
      </c>
      <c r="K181" s="264">
        <f t="shared" si="9"/>
        <v>0</v>
      </c>
      <c r="O181" s="256">
        <v>2</v>
      </c>
      <c r="CA181" s="256">
        <v>1</v>
      </c>
      <c r="CB181" s="256">
        <v>1</v>
      </c>
    </row>
    <row r="182" spans="1:80" x14ac:dyDescent="0.2">
      <c r="A182" s="257">
        <v>99</v>
      </c>
      <c r="B182" s="258" t="s">
        <v>471</v>
      </c>
      <c r="C182" s="259" t="s">
        <v>472</v>
      </c>
      <c r="D182" s="260" t="s">
        <v>157</v>
      </c>
      <c r="E182" s="261">
        <v>2400</v>
      </c>
      <c r="F182" s="261"/>
      <c r="G182" s="262"/>
      <c r="H182" s="263">
        <v>0</v>
      </c>
      <c r="I182" s="264">
        <f t="shared" si="8"/>
        <v>0</v>
      </c>
      <c r="J182" s="263">
        <v>0</v>
      </c>
      <c r="K182" s="264">
        <f t="shared" si="9"/>
        <v>0</v>
      </c>
      <c r="O182" s="256">
        <v>2</v>
      </c>
      <c r="CA182" s="256">
        <v>1</v>
      </c>
      <c r="CB182" s="256">
        <v>1</v>
      </c>
    </row>
    <row r="183" spans="1:80" x14ac:dyDescent="0.2">
      <c r="A183" s="257">
        <v>100</v>
      </c>
      <c r="B183" s="258" t="s">
        <v>432</v>
      </c>
      <c r="C183" s="259" t="s">
        <v>433</v>
      </c>
      <c r="D183" s="260" t="s">
        <v>157</v>
      </c>
      <c r="E183" s="261">
        <v>989</v>
      </c>
      <c r="F183" s="261"/>
      <c r="G183" s="262"/>
      <c r="H183" s="263">
        <v>0</v>
      </c>
      <c r="I183" s="264">
        <f t="shared" si="8"/>
        <v>0</v>
      </c>
      <c r="J183" s="263">
        <v>0</v>
      </c>
      <c r="K183" s="264">
        <f t="shared" si="9"/>
        <v>0</v>
      </c>
      <c r="O183" s="256">
        <v>2</v>
      </c>
      <c r="CA183" s="256">
        <v>1</v>
      </c>
      <c r="CB183" s="256">
        <v>1</v>
      </c>
    </row>
    <row r="184" spans="1:80" x14ac:dyDescent="0.2">
      <c r="A184" s="257">
        <v>101</v>
      </c>
      <c r="B184" s="258" t="s">
        <v>421</v>
      </c>
      <c r="C184" s="259" t="s">
        <v>422</v>
      </c>
      <c r="D184" s="260" t="s">
        <v>157</v>
      </c>
      <c r="E184" s="261">
        <v>2400</v>
      </c>
      <c r="F184" s="261"/>
      <c r="G184" s="262"/>
      <c r="H184" s="263">
        <v>0</v>
      </c>
      <c r="I184" s="264">
        <f t="shared" si="8"/>
        <v>0</v>
      </c>
      <c r="J184" s="263">
        <v>0</v>
      </c>
      <c r="K184" s="264">
        <f t="shared" si="9"/>
        <v>0</v>
      </c>
      <c r="O184" s="256">
        <v>2</v>
      </c>
      <c r="CA184" s="256">
        <v>1</v>
      </c>
      <c r="CB184" s="256">
        <v>1</v>
      </c>
    </row>
    <row r="185" spans="1:80" x14ac:dyDescent="0.2">
      <c r="A185" s="257">
        <v>102</v>
      </c>
      <c r="B185" s="258" t="s">
        <v>473</v>
      </c>
      <c r="C185" s="259" t="s">
        <v>474</v>
      </c>
      <c r="D185" s="260" t="s">
        <v>246</v>
      </c>
      <c r="E185" s="261">
        <v>50.835000000000001</v>
      </c>
      <c r="F185" s="261"/>
      <c r="G185" s="262"/>
      <c r="H185" s="263">
        <v>1E-3</v>
      </c>
      <c r="I185" s="264">
        <f t="shared" si="8"/>
        <v>5.0835000000000005E-2</v>
      </c>
      <c r="J185" s="263"/>
      <c r="K185" s="264">
        <f t="shared" si="9"/>
        <v>0</v>
      </c>
      <c r="O185" s="256">
        <v>2</v>
      </c>
      <c r="CA185" s="256">
        <v>3</v>
      </c>
      <c r="CB185" s="256">
        <v>1</v>
      </c>
    </row>
    <row r="186" spans="1:80" x14ac:dyDescent="0.2">
      <c r="A186" s="265"/>
      <c r="B186" s="268"/>
      <c r="C186" s="323" t="s">
        <v>475</v>
      </c>
      <c r="D186" s="324"/>
      <c r="E186" s="269">
        <v>50.835000000000001</v>
      </c>
      <c r="F186" s="270"/>
      <c r="G186" s="271"/>
      <c r="H186" s="272"/>
      <c r="I186" s="266"/>
      <c r="J186" s="273"/>
      <c r="K186" s="266"/>
      <c r="M186" s="267" t="s">
        <v>475</v>
      </c>
      <c r="O186" s="256"/>
    </row>
    <row r="187" spans="1:80" x14ac:dyDescent="0.2">
      <c r="A187" s="274"/>
      <c r="B187" s="275" t="s">
        <v>103</v>
      </c>
      <c r="C187" s="276" t="s">
        <v>463</v>
      </c>
      <c r="D187" s="277"/>
      <c r="E187" s="278"/>
      <c r="F187" s="279"/>
      <c r="G187" s="280">
        <f>SUM(G175:G186)</f>
        <v>0</v>
      </c>
      <c r="H187" s="281"/>
      <c r="I187" s="282">
        <f>SUM(I175:I186)</f>
        <v>5.0835000000000005E-2</v>
      </c>
      <c r="J187" s="281"/>
      <c r="K187" s="282">
        <f>SUM(K175:K186)</f>
        <v>0</v>
      </c>
      <c r="O187" s="256">
        <v>4</v>
      </c>
      <c r="BA187" s="283"/>
      <c r="BB187" s="283"/>
      <c r="BC187" s="283"/>
      <c r="BD187" s="283"/>
      <c r="BE187" s="283"/>
    </row>
    <row r="188" spans="1:80" x14ac:dyDescent="0.2">
      <c r="A188" s="246" t="s">
        <v>100</v>
      </c>
      <c r="B188" s="247" t="s">
        <v>476</v>
      </c>
      <c r="C188" s="248" t="s">
        <v>477</v>
      </c>
      <c r="D188" s="249"/>
      <c r="E188" s="250"/>
      <c r="F188" s="250"/>
      <c r="G188" s="251"/>
      <c r="H188" s="252"/>
      <c r="I188" s="253"/>
      <c r="J188" s="254"/>
      <c r="K188" s="255"/>
      <c r="O188" s="256">
        <v>1</v>
      </c>
    </row>
    <row r="189" spans="1:80" ht="22.5" x14ac:dyDescent="0.2">
      <c r="A189" s="257">
        <v>103</v>
      </c>
      <c r="B189" s="258" t="s">
        <v>479</v>
      </c>
      <c r="C189" s="259" t="s">
        <v>480</v>
      </c>
      <c r="D189" s="260" t="s">
        <v>157</v>
      </c>
      <c r="E189" s="261">
        <v>1047</v>
      </c>
      <c r="F189" s="261"/>
      <c r="G189" s="262"/>
      <c r="H189" s="263">
        <v>0</v>
      </c>
      <c r="I189" s="264">
        <f>E189*H189</f>
        <v>0</v>
      </c>
      <c r="J189" s="263">
        <v>0</v>
      </c>
      <c r="K189" s="264">
        <f>E189*J189</f>
        <v>0</v>
      </c>
      <c r="O189" s="256">
        <v>2</v>
      </c>
      <c r="CA189" s="256">
        <v>1</v>
      </c>
      <c r="CB189" s="256">
        <v>1</v>
      </c>
    </row>
    <row r="190" spans="1:80" x14ac:dyDescent="0.2">
      <c r="A190" s="265"/>
      <c r="B190" s="268"/>
      <c r="C190" s="323" t="s">
        <v>481</v>
      </c>
      <c r="D190" s="324"/>
      <c r="E190" s="269">
        <v>1047</v>
      </c>
      <c r="F190" s="270"/>
      <c r="G190" s="271"/>
      <c r="H190" s="272"/>
      <c r="I190" s="266"/>
      <c r="J190" s="273"/>
      <c r="K190" s="266"/>
      <c r="M190" s="267" t="s">
        <v>481</v>
      </c>
      <c r="O190" s="256"/>
    </row>
    <row r="191" spans="1:80" ht="22.5" x14ac:dyDescent="0.2">
      <c r="A191" s="257">
        <v>104</v>
      </c>
      <c r="B191" s="258" t="s">
        <v>482</v>
      </c>
      <c r="C191" s="259" t="s">
        <v>483</v>
      </c>
      <c r="D191" s="260" t="s">
        <v>114</v>
      </c>
      <c r="E191" s="261">
        <v>261.75</v>
      </c>
      <c r="F191" s="261"/>
      <c r="G191" s="262"/>
      <c r="H191" s="263">
        <v>0</v>
      </c>
      <c r="I191" s="264">
        <f>E191*H191</f>
        <v>0</v>
      </c>
      <c r="J191" s="263">
        <v>0</v>
      </c>
      <c r="K191" s="264">
        <f>E191*J191</f>
        <v>0</v>
      </c>
      <c r="O191" s="256">
        <v>2</v>
      </c>
      <c r="CA191" s="256">
        <v>1</v>
      </c>
      <c r="CB191" s="256">
        <v>1</v>
      </c>
    </row>
    <row r="192" spans="1:80" x14ac:dyDescent="0.2">
      <c r="A192" s="265"/>
      <c r="B192" s="268"/>
      <c r="C192" s="323" t="s">
        <v>484</v>
      </c>
      <c r="D192" s="324"/>
      <c r="E192" s="269">
        <v>261.75</v>
      </c>
      <c r="F192" s="270"/>
      <c r="G192" s="271"/>
      <c r="H192" s="272"/>
      <c r="I192" s="266"/>
      <c r="J192" s="273"/>
      <c r="K192" s="266"/>
      <c r="M192" s="267" t="s">
        <v>484</v>
      </c>
      <c r="O192" s="256"/>
    </row>
    <row r="193" spans="1:80" x14ac:dyDescent="0.2">
      <c r="A193" s="257">
        <v>105</v>
      </c>
      <c r="B193" s="258" t="s">
        <v>485</v>
      </c>
      <c r="C193" s="259" t="s">
        <v>486</v>
      </c>
      <c r="D193" s="260" t="s">
        <v>157</v>
      </c>
      <c r="E193" s="261">
        <v>1047</v>
      </c>
      <c r="F193" s="261"/>
      <c r="G193" s="262"/>
      <c r="H193" s="263">
        <v>0</v>
      </c>
      <c r="I193" s="264">
        <f>E193*H193</f>
        <v>0</v>
      </c>
      <c r="J193" s="263">
        <v>0</v>
      </c>
      <c r="K193" s="264">
        <f>E193*J193</f>
        <v>0</v>
      </c>
      <c r="O193" s="256">
        <v>2</v>
      </c>
      <c r="CA193" s="256">
        <v>1</v>
      </c>
      <c r="CB193" s="256">
        <v>1</v>
      </c>
    </row>
    <row r="194" spans="1:80" x14ac:dyDescent="0.2">
      <c r="A194" s="257">
        <v>106</v>
      </c>
      <c r="B194" s="258" t="s">
        <v>487</v>
      </c>
      <c r="C194" s="259" t="s">
        <v>472</v>
      </c>
      <c r="D194" s="260" t="s">
        <v>157</v>
      </c>
      <c r="E194" s="261">
        <v>1047</v>
      </c>
      <c r="F194" s="261"/>
      <c r="G194" s="262"/>
      <c r="H194" s="263">
        <v>0</v>
      </c>
      <c r="I194" s="264">
        <f>E194*H194</f>
        <v>0</v>
      </c>
      <c r="J194" s="263">
        <v>0</v>
      </c>
      <c r="K194" s="264">
        <f>E194*J194</f>
        <v>0</v>
      </c>
      <c r="O194" s="256">
        <v>2</v>
      </c>
      <c r="CA194" s="256">
        <v>1</v>
      </c>
      <c r="CB194" s="256">
        <v>1</v>
      </c>
    </row>
    <row r="195" spans="1:80" x14ac:dyDescent="0.2">
      <c r="A195" s="257">
        <v>107</v>
      </c>
      <c r="B195" s="258" t="s">
        <v>488</v>
      </c>
      <c r="C195" s="259" t="s">
        <v>422</v>
      </c>
      <c r="D195" s="260" t="s">
        <v>157</v>
      </c>
      <c r="E195" s="261">
        <v>1047</v>
      </c>
      <c r="F195" s="261"/>
      <c r="G195" s="262"/>
      <c r="H195" s="263">
        <v>0</v>
      </c>
      <c r="I195" s="264">
        <f>E195*H195</f>
        <v>0</v>
      </c>
      <c r="J195" s="263">
        <v>0</v>
      </c>
      <c r="K195" s="264">
        <f>E195*J195</f>
        <v>0</v>
      </c>
      <c r="O195" s="256">
        <v>2</v>
      </c>
      <c r="CA195" s="256">
        <v>1</v>
      </c>
      <c r="CB195" s="256">
        <v>1</v>
      </c>
    </row>
    <row r="196" spans="1:80" x14ac:dyDescent="0.2">
      <c r="A196" s="257">
        <v>108</v>
      </c>
      <c r="B196" s="258" t="s">
        <v>489</v>
      </c>
      <c r="C196" s="259" t="s">
        <v>490</v>
      </c>
      <c r="D196" s="260" t="s">
        <v>157</v>
      </c>
      <c r="E196" s="261">
        <v>1047</v>
      </c>
      <c r="F196" s="261"/>
      <c r="G196" s="262"/>
      <c r="H196" s="263">
        <v>0.37080000000000002</v>
      </c>
      <c r="I196" s="264">
        <f>E196*H196</f>
        <v>388.2276</v>
      </c>
      <c r="J196" s="263">
        <v>0</v>
      </c>
      <c r="K196" s="264">
        <f>E196*J196</f>
        <v>0</v>
      </c>
      <c r="O196" s="256">
        <v>2</v>
      </c>
      <c r="CA196" s="256">
        <v>1</v>
      </c>
      <c r="CB196" s="256">
        <v>0</v>
      </c>
    </row>
    <row r="197" spans="1:80" x14ac:dyDescent="0.2">
      <c r="A197" s="257">
        <v>109</v>
      </c>
      <c r="B197" s="258" t="s">
        <v>491</v>
      </c>
      <c r="C197" s="259" t="s">
        <v>588</v>
      </c>
      <c r="D197" s="260" t="s">
        <v>246</v>
      </c>
      <c r="E197" s="261">
        <v>20.94</v>
      </c>
      <c r="F197" s="261"/>
      <c r="G197" s="262"/>
      <c r="H197" s="263">
        <v>1E-3</v>
      </c>
      <c r="I197" s="264">
        <f>E197*H197</f>
        <v>2.094E-2</v>
      </c>
      <c r="J197" s="263"/>
      <c r="K197" s="264">
        <f>E197*J197</f>
        <v>0</v>
      </c>
      <c r="O197" s="256">
        <v>2</v>
      </c>
      <c r="CA197" s="256">
        <v>3</v>
      </c>
      <c r="CB197" s="256">
        <v>1</v>
      </c>
    </row>
    <row r="198" spans="1:80" x14ac:dyDescent="0.2">
      <c r="A198" s="265"/>
      <c r="B198" s="268"/>
      <c r="C198" s="323" t="s">
        <v>492</v>
      </c>
      <c r="D198" s="324"/>
      <c r="E198" s="269">
        <v>20.94</v>
      </c>
      <c r="F198" s="270"/>
      <c r="G198" s="271"/>
      <c r="H198" s="272"/>
      <c r="I198" s="266"/>
      <c r="J198" s="273"/>
      <c r="K198" s="266"/>
      <c r="M198" s="267" t="s">
        <v>492</v>
      </c>
      <c r="O198" s="256"/>
    </row>
    <row r="199" spans="1:80" x14ac:dyDescent="0.2">
      <c r="A199" s="274"/>
      <c r="B199" s="275" t="s">
        <v>103</v>
      </c>
      <c r="C199" s="276" t="s">
        <v>478</v>
      </c>
      <c r="D199" s="277"/>
      <c r="E199" s="278"/>
      <c r="F199" s="279"/>
      <c r="G199" s="280">
        <f>SUM(G188:G198)</f>
        <v>0</v>
      </c>
      <c r="H199" s="281"/>
      <c r="I199" s="282">
        <f>SUM(I188:I198)</f>
        <v>388.24853999999999</v>
      </c>
      <c r="J199" s="281"/>
      <c r="K199" s="282">
        <f>SUM(K188:K198)</f>
        <v>0</v>
      </c>
      <c r="O199" s="256">
        <v>4</v>
      </c>
      <c r="BA199" s="283"/>
      <c r="BB199" s="283"/>
      <c r="BC199" s="283"/>
      <c r="BD199" s="283"/>
      <c r="BE199" s="283"/>
    </row>
    <row r="200" spans="1:80" x14ac:dyDescent="0.2">
      <c r="A200" s="246" t="s">
        <v>100</v>
      </c>
      <c r="B200" s="247" t="s">
        <v>493</v>
      </c>
      <c r="C200" s="248" t="s">
        <v>494</v>
      </c>
      <c r="D200" s="249"/>
      <c r="E200" s="250"/>
      <c r="F200" s="250"/>
      <c r="G200" s="251"/>
      <c r="H200" s="252"/>
      <c r="I200" s="253"/>
      <c r="J200" s="254"/>
      <c r="K200" s="255"/>
      <c r="O200" s="256">
        <v>1</v>
      </c>
    </row>
    <row r="201" spans="1:80" ht="22.5" x14ac:dyDescent="0.2">
      <c r="A201" s="257">
        <v>110</v>
      </c>
      <c r="B201" s="258" t="s">
        <v>496</v>
      </c>
      <c r="C201" s="259" t="s">
        <v>497</v>
      </c>
      <c r="D201" s="260" t="s">
        <v>157</v>
      </c>
      <c r="E201" s="261">
        <v>55000</v>
      </c>
      <c r="F201" s="261"/>
      <c r="G201" s="262"/>
      <c r="H201" s="263">
        <v>0</v>
      </c>
      <c r="I201" s="264">
        <f>E201*H201</f>
        <v>0</v>
      </c>
      <c r="J201" s="263">
        <v>0</v>
      </c>
      <c r="K201" s="264">
        <f>E201*J201</f>
        <v>0</v>
      </c>
      <c r="O201" s="256">
        <v>2</v>
      </c>
      <c r="CA201" s="256">
        <v>1</v>
      </c>
      <c r="CB201" s="256">
        <v>1</v>
      </c>
    </row>
    <row r="202" spans="1:80" x14ac:dyDescent="0.2">
      <c r="A202" s="274"/>
      <c r="B202" s="275" t="s">
        <v>103</v>
      </c>
      <c r="C202" s="276" t="s">
        <v>495</v>
      </c>
      <c r="D202" s="277"/>
      <c r="E202" s="278"/>
      <c r="F202" s="279"/>
      <c r="G202" s="280">
        <f>SUM(G200:G201)</f>
        <v>0</v>
      </c>
      <c r="H202" s="281"/>
      <c r="I202" s="282">
        <f>SUM(I200:I201)</f>
        <v>0</v>
      </c>
      <c r="J202" s="281"/>
      <c r="K202" s="282">
        <f>SUM(K200:K201)</f>
        <v>0</v>
      </c>
      <c r="O202" s="256">
        <v>4</v>
      </c>
      <c r="BA202" s="283"/>
      <c r="BB202" s="283"/>
      <c r="BC202" s="283"/>
      <c r="BD202" s="283"/>
      <c r="BE202" s="283"/>
    </row>
    <row r="203" spans="1:80" x14ac:dyDescent="0.2">
      <c r="A203" s="246" t="s">
        <v>100</v>
      </c>
      <c r="B203" s="247" t="s">
        <v>498</v>
      </c>
      <c r="C203" s="248" t="s">
        <v>499</v>
      </c>
      <c r="D203" s="249"/>
      <c r="E203" s="250"/>
      <c r="F203" s="250"/>
      <c r="G203" s="251"/>
      <c r="H203" s="252"/>
      <c r="I203" s="253"/>
      <c r="J203" s="254"/>
      <c r="K203" s="255"/>
      <c r="O203" s="256">
        <v>1</v>
      </c>
    </row>
    <row r="204" spans="1:80" x14ac:dyDescent="0.2">
      <c r="A204" s="257">
        <v>111</v>
      </c>
      <c r="B204" s="258" t="s">
        <v>501</v>
      </c>
      <c r="C204" s="259" t="s">
        <v>502</v>
      </c>
      <c r="D204" s="260" t="s">
        <v>213</v>
      </c>
      <c r="E204" s="261">
        <v>559.0838</v>
      </c>
      <c r="F204" s="261"/>
      <c r="G204" s="262"/>
      <c r="H204" s="263">
        <v>0</v>
      </c>
      <c r="I204" s="264">
        <f>E204*H204</f>
        <v>0</v>
      </c>
      <c r="J204" s="263">
        <v>0</v>
      </c>
      <c r="K204" s="264">
        <f>E204*J204</f>
        <v>0</v>
      </c>
      <c r="O204" s="256">
        <v>2</v>
      </c>
      <c r="CA204" s="256">
        <v>1</v>
      </c>
      <c r="CB204" s="256">
        <v>1</v>
      </c>
    </row>
    <row r="205" spans="1:80" x14ac:dyDescent="0.2">
      <c r="A205" s="265"/>
      <c r="B205" s="268"/>
      <c r="C205" s="323" t="s">
        <v>503</v>
      </c>
      <c r="D205" s="324"/>
      <c r="E205" s="269">
        <v>559.0838</v>
      </c>
      <c r="F205" s="270"/>
      <c r="G205" s="271"/>
      <c r="H205" s="272"/>
      <c r="I205" s="266"/>
      <c r="J205" s="273"/>
      <c r="K205" s="266"/>
      <c r="M205" s="267" t="s">
        <v>503</v>
      </c>
      <c r="O205" s="256"/>
    </row>
    <row r="206" spans="1:80" x14ac:dyDescent="0.2">
      <c r="A206" s="257">
        <v>112</v>
      </c>
      <c r="B206" s="258" t="s">
        <v>504</v>
      </c>
      <c r="C206" s="259" t="s">
        <v>505</v>
      </c>
      <c r="D206" s="260" t="s">
        <v>213</v>
      </c>
      <c r="E206" s="261">
        <v>21.23</v>
      </c>
      <c r="F206" s="261"/>
      <c r="G206" s="262"/>
      <c r="H206" s="263">
        <v>0</v>
      </c>
      <c r="I206" s="264">
        <f>E206*H206</f>
        <v>0</v>
      </c>
      <c r="J206" s="263">
        <v>0</v>
      </c>
      <c r="K206" s="264">
        <f>E206*J206</f>
        <v>0</v>
      </c>
      <c r="O206" s="256">
        <v>2</v>
      </c>
      <c r="CA206" s="256">
        <v>1</v>
      </c>
      <c r="CB206" s="256">
        <v>1</v>
      </c>
    </row>
    <row r="207" spans="1:80" x14ac:dyDescent="0.2">
      <c r="A207" s="274"/>
      <c r="B207" s="275" t="s">
        <v>103</v>
      </c>
      <c r="C207" s="276" t="s">
        <v>500</v>
      </c>
      <c r="D207" s="277"/>
      <c r="E207" s="278"/>
      <c r="F207" s="279"/>
      <c r="G207" s="280">
        <f>SUM(G203:G206)</f>
        <v>0</v>
      </c>
      <c r="H207" s="281"/>
      <c r="I207" s="282">
        <f>SUM(I203:I206)</f>
        <v>0</v>
      </c>
      <c r="J207" s="281"/>
      <c r="K207" s="282">
        <f>SUM(K203:K206)</f>
        <v>0</v>
      </c>
      <c r="O207" s="256">
        <v>4</v>
      </c>
      <c r="BA207" s="283"/>
      <c r="BB207" s="283"/>
      <c r="BC207" s="283"/>
      <c r="BD207" s="283"/>
      <c r="BE207" s="283"/>
    </row>
    <row r="208" spans="1:80" x14ac:dyDescent="0.2">
      <c r="A208" s="246" t="s">
        <v>100</v>
      </c>
      <c r="B208" s="247" t="s">
        <v>506</v>
      </c>
      <c r="C208" s="248" t="s">
        <v>507</v>
      </c>
      <c r="D208" s="249"/>
      <c r="E208" s="250"/>
      <c r="F208" s="250"/>
      <c r="G208" s="251"/>
      <c r="H208" s="252"/>
      <c r="I208" s="253"/>
      <c r="J208" s="254"/>
      <c r="K208" s="255"/>
      <c r="O208" s="256">
        <v>1</v>
      </c>
    </row>
    <row r="209" spans="1:80" x14ac:dyDescent="0.2">
      <c r="A209" s="257">
        <v>113</v>
      </c>
      <c r="B209" s="258" t="s">
        <v>509</v>
      </c>
      <c r="C209" s="259" t="s">
        <v>510</v>
      </c>
      <c r="D209" s="260" t="s">
        <v>208</v>
      </c>
      <c r="E209" s="261">
        <v>22</v>
      </c>
      <c r="F209" s="261"/>
      <c r="G209" s="262"/>
      <c r="H209" s="263">
        <v>0.12</v>
      </c>
      <c r="I209" s="264">
        <f t="shared" ref="I209:I220" si="10">E209*H209</f>
        <v>2.6399999999999997</v>
      </c>
      <c r="J209" s="263"/>
      <c r="K209" s="264">
        <f t="shared" ref="K209:K220" si="11">E209*J209</f>
        <v>0</v>
      </c>
      <c r="O209" s="256">
        <v>2</v>
      </c>
      <c r="CA209" s="256">
        <v>11</v>
      </c>
      <c r="CB209" s="256">
        <v>3</v>
      </c>
    </row>
    <row r="210" spans="1:80" ht="22.5" x14ac:dyDescent="0.2">
      <c r="A210" s="257">
        <v>114</v>
      </c>
      <c r="B210" s="258" t="s">
        <v>511</v>
      </c>
      <c r="C210" s="259" t="s">
        <v>512</v>
      </c>
      <c r="D210" s="260" t="s">
        <v>208</v>
      </c>
      <c r="E210" s="261">
        <v>1</v>
      </c>
      <c r="F210" s="261"/>
      <c r="G210" s="262"/>
      <c r="H210" s="263">
        <v>0</v>
      </c>
      <c r="I210" s="264">
        <f t="shared" si="10"/>
        <v>0</v>
      </c>
      <c r="J210" s="263"/>
      <c r="K210" s="264">
        <f t="shared" si="11"/>
        <v>0</v>
      </c>
      <c r="O210" s="256">
        <v>2</v>
      </c>
      <c r="CA210" s="256">
        <v>11</v>
      </c>
      <c r="CB210" s="256">
        <v>3</v>
      </c>
    </row>
    <row r="211" spans="1:80" x14ac:dyDescent="0.2">
      <c r="A211" s="257">
        <v>115</v>
      </c>
      <c r="B211" s="258" t="s">
        <v>513</v>
      </c>
      <c r="C211" s="259" t="s">
        <v>514</v>
      </c>
      <c r="D211" s="260" t="s">
        <v>208</v>
      </c>
      <c r="E211" s="261">
        <v>5</v>
      </c>
      <c r="F211" s="261"/>
      <c r="G211" s="262"/>
      <c r="H211" s="263">
        <v>0.41099999999999998</v>
      </c>
      <c r="I211" s="264">
        <f t="shared" si="10"/>
        <v>2.0549999999999997</v>
      </c>
      <c r="J211" s="263"/>
      <c r="K211" s="264">
        <f t="shared" si="11"/>
        <v>0</v>
      </c>
      <c r="O211" s="256">
        <v>2</v>
      </c>
      <c r="CA211" s="256">
        <v>11</v>
      </c>
      <c r="CB211" s="256">
        <v>3</v>
      </c>
    </row>
    <row r="212" spans="1:80" ht="22.5" x14ac:dyDescent="0.2">
      <c r="A212" s="257">
        <v>116</v>
      </c>
      <c r="B212" s="258" t="s">
        <v>515</v>
      </c>
      <c r="C212" s="259" t="s">
        <v>516</v>
      </c>
      <c r="D212" s="260" t="s">
        <v>208</v>
      </c>
      <c r="E212" s="261">
        <v>6</v>
      </c>
      <c r="F212" s="261"/>
      <c r="G212" s="262"/>
      <c r="H212" s="263">
        <v>0.41099999999999998</v>
      </c>
      <c r="I212" s="264">
        <f t="shared" si="10"/>
        <v>2.4659999999999997</v>
      </c>
      <c r="J212" s="263"/>
      <c r="K212" s="264">
        <f t="shared" si="11"/>
        <v>0</v>
      </c>
      <c r="O212" s="256">
        <v>2</v>
      </c>
      <c r="CA212" s="256">
        <v>11</v>
      </c>
      <c r="CB212" s="256">
        <v>3</v>
      </c>
    </row>
    <row r="213" spans="1:80" ht="22.5" x14ac:dyDescent="0.2">
      <c r="A213" s="257">
        <v>117</v>
      </c>
      <c r="B213" s="258" t="s">
        <v>517</v>
      </c>
      <c r="C213" s="259" t="s">
        <v>518</v>
      </c>
      <c r="D213" s="260" t="s">
        <v>208</v>
      </c>
      <c r="E213" s="261">
        <v>1</v>
      </c>
      <c r="F213" s="261"/>
      <c r="G213" s="262"/>
      <c r="H213" s="263">
        <v>0</v>
      </c>
      <c r="I213" s="264">
        <f t="shared" si="10"/>
        <v>0</v>
      </c>
      <c r="J213" s="263"/>
      <c r="K213" s="264">
        <f t="shared" si="11"/>
        <v>0</v>
      </c>
      <c r="O213" s="256">
        <v>2</v>
      </c>
      <c r="CA213" s="256">
        <v>11</v>
      </c>
      <c r="CB213" s="256">
        <v>3</v>
      </c>
    </row>
    <row r="214" spans="1:80" ht="22.5" x14ac:dyDescent="0.2">
      <c r="A214" s="257">
        <v>118</v>
      </c>
      <c r="B214" s="258" t="s">
        <v>519</v>
      </c>
      <c r="C214" s="259" t="s">
        <v>520</v>
      </c>
      <c r="D214" s="260" t="s">
        <v>208</v>
      </c>
      <c r="E214" s="261">
        <v>7</v>
      </c>
      <c r="F214" s="261"/>
      <c r="G214" s="262"/>
      <c r="H214" s="263">
        <v>0</v>
      </c>
      <c r="I214" s="264">
        <f t="shared" si="10"/>
        <v>0</v>
      </c>
      <c r="J214" s="263"/>
      <c r="K214" s="264">
        <f t="shared" si="11"/>
        <v>0</v>
      </c>
      <c r="O214" s="256">
        <v>2</v>
      </c>
      <c r="CA214" s="256">
        <v>11</v>
      </c>
      <c r="CB214" s="256">
        <v>3</v>
      </c>
    </row>
    <row r="215" spans="1:80" ht="22.5" x14ac:dyDescent="0.2">
      <c r="A215" s="257">
        <v>119</v>
      </c>
      <c r="B215" s="258" t="s">
        <v>521</v>
      </c>
      <c r="C215" s="259" t="s">
        <v>522</v>
      </c>
      <c r="D215" s="260" t="s">
        <v>208</v>
      </c>
      <c r="E215" s="261">
        <v>2</v>
      </c>
      <c r="F215" s="261"/>
      <c r="G215" s="262"/>
      <c r="H215" s="263">
        <v>0.35</v>
      </c>
      <c r="I215" s="264">
        <f t="shared" si="10"/>
        <v>0.7</v>
      </c>
      <c r="J215" s="263"/>
      <c r="K215" s="264">
        <f t="shared" si="11"/>
        <v>0</v>
      </c>
      <c r="O215" s="256">
        <v>2</v>
      </c>
      <c r="CA215" s="256">
        <v>11</v>
      </c>
      <c r="CB215" s="256">
        <v>3</v>
      </c>
    </row>
    <row r="216" spans="1:80" x14ac:dyDescent="0.2">
      <c r="A216" s="257">
        <v>120</v>
      </c>
      <c r="B216" s="258" t="s">
        <v>523</v>
      </c>
      <c r="C216" s="259" t="s">
        <v>524</v>
      </c>
      <c r="D216" s="260" t="s">
        <v>208</v>
      </c>
      <c r="E216" s="261">
        <v>3</v>
      </c>
      <c r="F216" s="261"/>
      <c r="G216" s="262"/>
      <c r="H216" s="263">
        <v>0</v>
      </c>
      <c r="I216" s="264">
        <f t="shared" si="10"/>
        <v>0</v>
      </c>
      <c r="J216" s="263"/>
      <c r="K216" s="264">
        <f t="shared" si="11"/>
        <v>0</v>
      </c>
      <c r="O216" s="256">
        <v>2</v>
      </c>
      <c r="CA216" s="256">
        <v>11</v>
      </c>
      <c r="CB216" s="256">
        <v>3</v>
      </c>
    </row>
    <row r="217" spans="1:80" x14ac:dyDescent="0.2">
      <c r="A217" s="257">
        <v>121</v>
      </c>
      <c r="B217" s="258" t="s">
        <v>525</v>
      </c>
      <c r="C217" s="259" t="s">
        <v>526</v>
      </c>
      <c r="D217" s="260" t="s">
        <v>228</v>
      </c>
      <c r="E217" s="261">
        <v>1</v>
      </c>
      <c r="F217" s="261"/>
      <c r="G217" s="262"/>
      <c r="H217" s="263">
        <v>0</v>
      </c>
      <c r="I217" s="264">
        <f t="shared" si="10"/>
        <v>0</v>
      </c>
      <c r="J217" s="263"/>
      <c r="K217" s="264">
        <f t="shared" si="11"/>
        <v>0</v>
      </c>
      <c r="O217" s="256">
        <v>2</v>
      </c>
      <c r="CA217" s="256">
        <v>11</v>
      </c>
      <c r="CB217" s="256">
        <v>3</v>
      </c>
    </row>
    <row r="218" spans="1:80" x14ac:dyDescent="0.2">
      <c r="A218" s="257">
        <v>122</v>
      </c>
      <c r="B218" s="258" t="s">
        <v>527</v>
      </c>
      <c r="C218" s="259" t="s">
        <v>528</v>
      </c>
      <c r="D218" s="260" t="s">
        <v>228</v>
      </c>
      <c r="E218" s="261">
        <v>1</v>
      </c>
      <c r="F218" s="261"/>
      <c r="G218" s="262"/>
      <c r="H218" s="263">
        <v>0</v>
      </c>
      <c r="I218" s="264">
        <f t="shared" si="10"/>
        <v>0</v>
      </c>
      <c r="J218" s="263"/>
      <c r="K218" s="264">
        <f t="shared" si="11"/>
        <v>0</v>
      </c>
      <c r="O218" s="256">
        <v>2</v>
      </c>
      <c r="CA218" s="256">
        <v>11</v>
      </c>
      <c r="CB218" s="256">
        <v>3</v>
      </c>
    </row>
    <row r="219" spans="1:80" x14ac:dyDescent="0.2">
      <c r="A219" s="257">
        <v>123</v>
      </c>
      <c r="B219" s="258" t="s">
        <v>529</v>
      </c>
      <c r="C219" s="259" t="s">
        <v>530</v>
      </c>
      <c r="D219" s="260" t="s">
        <v>228</v>
      </c>
      <c r="E219" s="261">
        <v>1</v>
      </c>
      <c r="F219" s="261"/>
      <c r="G219" s="262"/>
      <c r="H219" s="263">
        <v>0</v>
      </c>
      <c r="I219" s="264">
        <f t="shared" si="10"/>
        <v>0</v>
      </c>
      <c r="J219" s="263"/>
      <c r="K219" s="264">
        <f t="shared" si="11"/>
        <v>0</v>
      </c>
      <c r="O219" s="256">
        <v>2</v>
      </c>
      <c r="CA219" s="256">
        <v>11</v>
      </c>
      <c r="CB219" s="256">
        <v>3</v>
      </c>
    </row>
    <row r="220" spans="1:80" x14ac:dyDescent="0.2">
      <c r="A220" s="257">
        <v>124</v>
      </c>
      <c r="B220" s="258" t="s">
        <v>531</v>
      </c>
      <c r="C220" s="259" t="s">
        <v>532</v>
      </c>
      <c r="D220" s="260" t="s">
        <v>13</v>
      </c>
      <c r="E220" s="261">
        <v>11786</v>
      </c>
      <c r="F220" s="261"/>
      <c r="G220" s="262"/>
      <c r="H220" s="263">
        <v>0</v>
      </c>
      <c r="I220" s="264">
        <f t="shared" si="10"/>
        <v>0</v>
      </c>
      <c r="J220" s="263"/>
      <c r="K220" s="264">
        <f t="shared" si="11"/>
        <v>0</v>
      </c>
      <c r="O220" s="256">
        <v>2</v>
      </c>
      <c r="CA220" s="256">
        <v>7</v>
      </c>
      <c r="CB220" s="256">
        <v>1002</v>
      </c>
    </row>
    <row r="221" spans="1:80" x14ac:dyDescent="0.2">
      <c r="A221" s="274"/>
      <c r="B221" s="275" t="s">
        <v>103</v>
      </c>
      <c r="C221" s="276" t="s">
        <v>508</v>
      </c>
      <c r="D221" s="277"/>
      <c r="E221" s="278"/>
      <c r="F221" s="279"/>
      <c r="G221" s="280">
        <f>SUM(G208:G220)</f>
        <v>0</v>
      </c>
      <c r="H221" s="281"/>
      <c r="I221" s="282">
        <f>SUM(I208:I220)</f>
        <v>7.8609999999999998</v>
      </c>
      <c r="J221" s="281"/>
      <c r="K221" s="282">
        <f>SUM(K208:K220)</f>
        <v>0</v>
      </c>
      <c r="O221" s="256">
        <v>4</v>
      </c>
      <c r="BA221" s="283"/>
      <c r="BB221" s="283"/>
      <c r="BC221" s="283"/>
      <c r="BD221" s="283"/>
      <c r="BE221" s="283"/>
    </row>
    <row r="222" spans="1:80" x14ac:dyDescent="0.2">
      <c r="A222" s="246" t="s">
        <v>100</v>
      </c>
      <c r="B222" s="247" t="s">
        <v>533</v>
      </c>
      <c r="C222" s="248" t="s">
        <v>534</v>
      </c>
      <c r="D222" s="249"/>
      <c r="E222" s="250"/>
      <c r="F222" s="250"/>
      <c r="G222" s="251"/>
      <c r="H222" s="252"/>
      <c r="I222" s="253"/>
      <c r="J222" s="254"/>
      <c r="K222" s="255"/>
      <c r="O222" s="256">
        <v>1</v>
      </c>
    </row>
    <row r="223" spans="1:80" x14ac:dyDescent="0.2">
      <c r="A223" s="257">
        <v>125</v>
      </c>
      <c r="B223" s="258" t="s">
        <v>509</v>
      </c>
      <c r="C223" s="259" t="s">
        <v>536</v>
      </c>
      <c r="D223" s="260" t="s">
        <v>208</v>
      </c>
      <c r="E223" s="261">
        <v>48</v>
      </c>
      <c r="F223" s="261"/>
      <c r="G223" s="262"/>
      <c r="H223" s="263">
        <v>0</v>
      </c>
      <c r="I223" s="264">
        <f>E223*H223</f>
        <v>0</v>
      </c>
      <c r="J223" s="263"/>
      <c r="K223" s="264">
        <f>E223*J223</f>
        <v>0</v>
      </c>
      <c r="O223" s="256">
        <v>2</v>
      </c>
      <c r="CA223" s="256">
        <v>11</v>
      </c>
      <c r="CB223" s="256">
        <v>3</v>
      </c>
    </row>
    <row r="224" spans="1:80" ht="22.5" x14ac:dyDescent="0.2">
      <c r="A224" s="257">
        <v>126</v>
      </c>
      <c r="B224" s="258" t="s">
        <v>511</v>
      </c>
      <c r="C224" s="259" t="s">
        <v>537</v>
      </c>
      <c r="D224" s="260" t="s">
        <v>208</v>
      </c>
      <c r="E224" s="261">
        <v>2</v>
      </c>
      <c r="F224" s="261"/>
      <c r="G224" s="262"/>
      <c r="H224" s="263">
        <v>0</v>
      </c>
      <c r="I224" s="264">
        <f>E224*H224</f>
        <v>0</v>
      </c>
      <c r="J224" s="263"/>
      <c r="K224" s="264">
        <f>E224*J224</f>
        <v>0</v>
      </c>
      <c r="O224" s="256">
        <v>2</v>
      </c>
      <c r="CA224" s="256">
        <v>11</v>
      </c>
      <c r="CB224" s="256">
        <v>3</v>
      </c>
    </row>
    <row r="225" spans="1:80" x14ac:dyDescent="0.2">
      <c r="A225" s="257">
        <v>127</v>
      </c>
      <c r="B225" s="258" t="s">
        <v>513</v>
      </c>
      <c r="C225" s="259" t="s">
        <v>538</v>
      </c>
      <c r="D225" s="260" t="s">
        <v>208</v>
      </c>
      <c r="E225" s="261">
        <v>48</v>
      </c>
      <c r="F225" s="261"/>
      <c r="G225" s="262"/>
      <c r="H225" s="263">
        <v>0</v>
      </c>
      <c r="I225" s="264">
        <f>E225*H225</f>
        <v>0</v>
      </c>
      <c r="J225" s="263"/>
      <c r="K225" s="264">
        <f>E225*J225</f>
        <v>0</v>
      </c>
      <c r="O225" s="256">
        <v>2</v>
      </c>
      <c r="CA225" s="256">
        <v>11</v>
      </c>
      <c r="CB225" s="256">
        <v>3</v>
      </c>
    </row>
    <row r="226" spans="1:80" ht="22.5" x14ac:dyDescent="0.2">
      <c r="A226" s="257">
        <v>128</v>
      </c>
      <c r="B226" s="258" t="s">
        <v>515</v>
      </c>
      <c r="C226" s="259" t="s">
        <v>539</v>
      </c>
      <c r="D226" s="260" t="s">
        <v>540</v>
      </c>
      <c r="E226" s="261">
        <v>1214</v>
      </c>
      <c r="F226" s="261"/>
      <c r="G226" s="262"/>
      <c r="H226" s="263">
        <v>0</v>
      </c>
      <c r="I226" s="264">
        <f>E226*H226</f>
        <v>0</v>
      </c>
      <c r="J226" s="263"/>
      <c r="K226" s="264">
        <f>E226*J226</f>
        <v>0</v>
      </c>
      <c r="O226" s="256">
        <v>2</v>
      </c>
      <c r="CA226" s="256">
        <v>11</v>
      </c>
      <c r="CB226" s="256">
        <v>3</v>
      </c>
    </row>
    <row r="227" spans="1:80" ht="22.5" x14ac:dyDescent="0.2">
      <c r="A227" s="257">
        <v>129</v>
      </c>
      <c r="B227" s="258" t="s">
        <v>517</v>
      </c>
      <c r="C227" s="259" t="s">
        <v>541</v>
      </c>
      <c r="D227" s="260" t="s">
        <v>228</v>
      </c>
      <c r="E227" s="261">
        <v>7</v>
      </c>
      <c r="F227" s="261"/>
      <c r="G227" s="262"/>
      <c r="H227" s="263">
        <v>0</v>
      </c>
      <c r="I227" s="264">
        <f>E227*H227</f>
        <v>0</v>
      </c>
      <c r="J227" s="263"/>
      <c r="K227" s="264">
        <f>E227*J227</f>
        <v>0</v>
      </c>
      <c r="O227" s="256">
        <v>2</v>
      </c>
      <c r="CA227" s="256">
        <v>11</v>
      </c>
      <c r="CB227" s="256">
        <v>3</v>
      </c>
    </row>
    <row r="228" spans="1:80" x14ac:dyDescent="0.2">
      <c r="A228" s="265"/>
      <c r="B228" s="268"/>
      <c r="C228" s="323" t="s">
        <v>542</v>
      </c>
      <c r="D228" s="324"/>
      <c r="E228" s="269">
        <v>7</v>
      </c>
      <c r="F228" s="270"/>
      <c r="G228" s="271"/>
      <c r="H228" s="272"/>
      <c r="I228" s="266"/>
      <c r="J228" s="273"/>
      <c r="K228" s="266"/>
      <c r="M228" s="267" t="s">
        <v>542</v>
      </c>
      <c r="O228" s="256"/>
    </row>
    <row r="229" spans="1:80" x14ac:dyDescent="0.2">
      <c r="A229" s="265"/>
      <c r="B229" s="268"/>
      <c r="C229" s="323" t="s">
        <v>543</v>
      </c>
      <c r="D229" s="324"/>
      <c r="E229" s="269">
        <v>0</v>
      </c>
      <c r="F229" s="270"/>
      <c r="G229" s="271"/>
      <c r="H229" s="272"/>
      <c r="I229" s="266"/>
      <c r="J229" s="273"/>
      <c r="K229" s="266"/>
      <c r="M229" s="267" t="s">
        <v>543</v>
      </c>
      <c r="O229" s="256"/>
    </row>
    <row r="230" spans="1:80" x14ac:dyDescent="0.2">
      <c r="A230" s="257">
        <v>130</v>
      </c>
      <c r="B230" s="258" t="s">
        <v>544</v>
      </c>
      <c r="C230" s="259" t="s">
        <v>545</v>
      </c>
      <c r="D230" s="260" t="s">
        <v>205</v>
      </c>
      <c r="E230" s="261">
        <v>118</v>
      </c>
      <c r="F230" s="261"/>
      <c r="G230" s="262"/>
      <c r="H230" s="263">
        <v>0</v>
      </c>
      <c r="I230" s="264">
        <f>E230*H230</f>
        <v>0</v>
      </c>
      <c r="J230" s="263">
        <v>0</v>
      </c>
      <c r="K230" s="264">
        <f>E230*J230</f>
        <v>0</v>
      </c>
      <c r="O230" s="256">
        <v>2</v>
      </c>
      <c r="CA230" s="256">
        <v>1</v>
      </c>
      <c r="CB230" s="256">
        <v>7</v>
      </c>
    </row>
    <row r="231" spans="1:80" x14ac:dyDescent="0.2">
      <c r="A231" s="257">
        <v>131</v>
      </c>
      <c r="B231" s="258" t="s">
        <v>546</v>
      </c>
      <c r="C231" s="259" t="s">
        <v>547</v>
      </c>
      <c r="D231" s="260" t="s">
        <v>205</v>
      </c>
      <c r="E231" s="261">
        <v>354</v>
      </c>
      <c r="F231" s="261"/>
      <c r="G231" s="262"/>
      <c r="H231" s="263">
        <v>0</v>
      </c>
      <c r="I231" s="264">
        <f>E231*H231</f>
        <v>0</v>
      </c>
      <c r="J231" s="263">
        <v>0</v>
      </c>
      <c r="K231" s="264">
        <f>E231*J231</f>
        <v>0</v>
      </c>
      <c r="O231" s="256">
        <v>2</v>
      </c>
      <c r="CA231" s="256">
        <v>1</v>
      </c>
      <c r="CB231" s="256">
        <v>7</v>
      </c>
    </row>
    <row r="232" spans="1:80" x14ac:dyDescent="0.2">
      <c r="A232" s="265"/>
      <c r="B232" s="268"/>
      <c r="C232" s="323" t="s">
        <v>548</v>
      </c>
      <c r="D232" s="324"/>
      <c r="E232" s="269">
        <v>354</v>
      </c>
      <c r="F232" s="270"/>
      <c r="G232" s="271"/>
      <c r="H232" s="272"/>
      <c r="I232" s="266"/>
      <c r="J232" s="273"/>
      <c r="K232" s="266"/>
      <c r="M232" s="267" t="s">
        <v>548</v>
      </c>
      <c r="O232" s="256"/>
    </row>
    <row r="233" spans="1:80" x14ac:dyDescent="0.2">
      <c r="A233" s="257">
        <v>132</v>
      </c>
      <c r="B233" s="258" t="s">
        <v>549</v>
      </c>
      <c r="C233" s="259" t="s">
        <v>550</v>
      </c>
      <c r="D233" s="260" t="s">
        <v>205</v>
      </c>
      <c r="E233" s="261">
        <v>118</v>
      </c>
      <c r="F233" s="261"/>
      <c r="G233" s="262"/>
      <c r="H233" s="263">
        <v>0</v>
      </c>
      <c r="I233" s="264">
        <f>E233*H233</f>
        <v>0</v>
      </c>
      <c r="J233" s="263">
        <v>0</v>
      </c>
      <c r="K233" s="264">
        <f>E233*J233</f>
        <v>0</v>
      </c>
      <c r="O233" s="256">
        <v>2</v>
      </c>
      <c r="CA233" s="256">
        <v>1</v>
      </c>
      <c r="CB233" s="256">
        <v>7</v>
      </c>
    </row>
    <row r="234" spans="1:80" ht="22.5" x14ac:dyDescent="0.2">
      <c r="A234" s="257">
        <v>133</v>
      </c>
      <c r="B234" s="258" t="s">
        <v>551</v>
      </c>
      <c r="C234" s="259" t="s">
        <v>552</v>
      </c>
      <c r="D234" s="260" t="s">
        <v>208</v>
      </c>
      <c r="E234" s="261">
        <v>2</v>
      </c>
      <c r="F234" s="261"/>
      <c r="G234" s="262"/>
      <c r="H234" s="263">
        <v>0</v>
      </c>
      <c r="I234" s="264">
        <f>E234*H234</f>
        <v>0</v>
      </c>
      <c r="J234" s="263">
        <v>0</v>
      </c>
      <c r="K234" s="264">
        <f>E234*J234</f>
        <v>0</v>
      </c>
      <c r="O234" s="256">
        <v>2</v>
      </c>
      <c r="CA234" s="256">
        <v>1</v>
      </c>
      <c r="CB234" s="256">
        <v>7</v>
      </c>
    </row>
    <row r="235" spans="1:80" x14ac:dyDescent="0.2">
      <c r="A235" s="257">
        <v>134</v>
      </c>
      <c r="B235" s="258" t="s">
        <v>553</v>
      </c>
      <c r="C235" s="259" t="s">
        <v>554</v>
      </c>
      <c r="D235" s="260" t="s">
        <v>555</v>
      </c>
      <c r="E235" s="261">
        <v>5</v>
      </c>
      <c r="F235" s="261"/>
      <c r="G235" s="262"/>
      <c r="H235" s="263">
        <v>0</v>
      </c>
      <c r="I235" s="264">
        <f>E235*H235</f>
        <v>0</v>
      </c>
      <c r="J235" s="263"/>
      <c r="K235" s="264">
        <f>E235*J235</f>
        <v>0</v>
      </c>
      <c r="O235" s="256">
        <v>2</v>
      </c>
      <c r="CA235" s="256">
        <v>12</v>
      </c>
      <c r="CB235" s="256">
        <v>0</v>
      </c>
    </row>
    <row r="236" spans="1:80" x14ac:dyDescent="0.2">
      <c r="A236" s="265"/>
      <c r="B236" s="268"/>
      <c r="C236" s="323" t="s">
        <v>556</v>
      </c>
      <c r="D236" s="324"/>
      <c r="E236" s="269">
        <v>5</v>
      </c>
      <c r="F236" s="270"/>
      <c r="G236" s="271"/>
      <c r="H236" s="272"/>
      <c r="I236" s="266"/>
      <c r="J236" s="273"/>
      <c r="K236" s="266"/>
      <c r="M236" s="267" t="s">
        <v>556</v>
      </c>
      <c r="O236" s="256"/>
    </row>
    <row r="237" spans="1:80" x14ac:dyDescent="0.2">
      <c r="A237" s="257">
        <v>135</v>
      </c>
      <c r="B237" s="258" t="s">
        <v>557</v>
      </c>
      <c r="C237" s="259" t="s">
        <v>558</v>
      </c>
      <c r="D237" s="260" t="s">
        <v>246</v>
      </c>
      <c r="E237" s="261">
        <v>3</v>
      </c>
      <c r="F237" s="261"/>
      <c r="G237" s="262"/>
      <c r="H237" s="263">
        <v>0</v>
      </c>
      <c r="I237" s="264">
        <f>E237*H237</f>
        <v>0</v>
      </c>
      <c r="J237" s="263"/>
      <c r="K237" s="264">
        <f>E237*J237</f>
        <v>0</v>
      </c>
      <c r="O237" s="256">
        <v>2</v>
      </c>
      <c r="CA237" s="256">
        <v>12</v>
      </c>
      <c r="CB237" s="256">
        <v>0</v>
      </c>
    </row>
    <row r="238" spans="1:80" x14ac:dyDescent="0.2">
      <c r="A238" s="257">
        <v>136</v>
      </c>
      <c r="B238" s="258" t="s">
        <v>559</v>
      </c>
      <c r="C238" s="259" t="s">
        <v>560</v>
      </c>
      <c r="D238" s="260" t="s">
        <v>13</v>
      </c>
      <c r="E238" s="261">
        <v>1414.4811999999999</v>
      </c>
      <c r="F238" s="261"/>
      <c r="G238" s="262"/>
      <c r="H238" s="263">
        <v>0</v>
      </c>
      <c r="I238" s="264">
        <f>E238*H238</f>
        <v>0</v>
      </c>
      <c r="J238" s="263"/>
      <c r="K238" s="264">
        <f>E238*J238</f>
        <v>0</v>
      </c>
      <c r="O238" s="256">
        <v>2</v>
      </c>
      <c r="CA238" s="256">
        <v>7</v>
      </c>
      <c r="CB238" s="256">
        <v>1002</v>
      </c>
    </row>
    <row r="239" spans="1:80" x14ac:dyDescent="0.2">
      <c r="A239" s="274"/>
      <c r="B239" s="275" t="s">
        <v>103</v>
      </c>
      <c r="C239" s="276" t="s">
        <v>535</v>
      </c>
      <c r="D239" s="277"/>
      <c r="E239" s="278"/>
      <c r="F239" s="279"/>
      <c r="G239" s="280">
        <f>SUM(G222:G238)</f>
        <v>0</v>
      </c>
      <c r="H239" s="281"/>
      <c r="I239" s="282">
        <f>SUM(I222:I238)</f>
        <v>0</v>
      </c>
      <c r="J239" s="281"/>
      <c r="K239" s="282">
        <f>SUM(K222:K238)</f>
        <v>0</v>
      </c>
      <c r="O239" s="256">
        <v>4</v>
      </c>
      <c r="BA239" s="283"/>
      <c r="BB239" s="283"/>
      <c r="BC239" s="283"/>
      <c r="BD239" s="283"/>
      <c r="BE239" s="283"/>
    </row>
    <row r="240" spans="1:80" x14ac:dyDescent="0.2">
      <c r="A240" s="246" t="s">
        <v>100</v>
      </c>
      <c r="B240" s="247" t="s">
        <v>561</v>
      </c>
      <c r="C240" s="248" t="s">
        <v>562</v>
      </c>
      <c r="D240" s="249"/>
      <c r="E240" s="250"/>
      <c r="F240" s="250"/>
      <c r="G240" s="251"/>
      <c r="H240" s="252"/>
      <c r="I240" s="253"/>
      <c r="J240" s="254"/>
      <c r="K240" s="255"/>
      <c r="O240" s="256">
        <v>1</v>
      </c>
    </row>
    <row r="241" spans="1:80" ht="22.5" x14ac:dyDescent="0.2">
      <c r="A241" s="257">
        <v>137</v>
      </c>
      <c r="B241" s="258" t="s">
        <v>564</v>
      </c>
      <c r="C241" s="259" t="s">
        <v>565</v>
      </c>
      <c r="D241" s="260" t="s">
        <v>213</v>
      </c>
      <c r="E241" s="261">
        <v>5.32</v>
      </c>
      <c r="F241" s="261"/>
      <c r="G241" s="262"/>
      <c r="H241" s="263">
        <v>0</v>
      </c>
      <c r="I241" s="264">
        <f>E241*H241</f>
        <v>0</v>
      </c>
      <c r="J241" s="263"/>
      <c r="K241" s="264">
        <f>E241*J241</f>
        <v>0</v>
      </c>
      <c r="O241" s="256">
        <v>2</v>
      </c>
      <c r="CA241" s="256">
        <v>12</v>
      </c>
      <c r="CB241" s="256">
        <v>0</v>
      </c>
    </row>
    <row r="242" spans="1:80" x14ac:dyDescent="0.2">
      <c r="A242" s="274"/>
      <c r="B242" s="275" t="s">
        <v>103</v>
      </c>
      <c r="C242" s="276" t="s">
        <v>563</v>
      </c>
      <c r="D242" s="277"/>
      <c r="E242" s="278"/>
      <c r="F242" s="279"/>
      <c r="G242" s="280">
        <f>SUM(G240:G241)</f>
        <v>0</v>
      </c>
      <c r="H242" s="281"/>
      <c r="I242" s="282">
        <f>SUM(I240:I241)</f>
        <v>0</v>
      </c>
      <c r="J242" s="281"/>
      <c r="K242" s="282">
        <f>SUM(K240:K241)</f>
        <v>0</v>
      </c>
      <c r="O242" s="256">
        <v>4</v>
      </c>
      <c r="BA242" s="283"/>
      <c r="BB242" s="283"/>
      <c r="BC242" s="283"/>
      <c r="BD242" s="283"/>
      <c r="BE242" s="283"/>
    </row>
    <row r="243" spans="1:80" x14ac:dyDescent="0.2">
      <c r="E243" s="231"/>
    </row>
    <row r="244" spans="1:80" x14ac:dyDescent="0.2">
      <c r="E244" s="231"/>
    </row>
    <row r="245" spans="1:80" x14ac:dyDescent="0.2">
      <c r="E245" s="231"/>
    </row>
    <row r="246" spans="1:80" x14ac:dyDescent="0.2">
      <c r="E246" s="231"/>
    </row>
    <row r="247" spans="1:80" x14ac:dyDescent="0.2">
      <c r="E247" s="231"/>
    </row>
    <row r="248" spans="1:80" x14ac:dyDescent="0.2">
      <c r="E248" s="231"/>
    </row>
    <row r="249" spans="1:80" x14ac:dyDescent="0.2">
      <c r="E249" s="231"/>
    </row>
    <row r="250" spans="1:80" x14ac:dyDescent="0.2">
      <c r="E250" s="231"/>
    </row>
    <row r="251" spans="1:80" x14ac:dyDescent="0.2">
      <c r="E251" s="231"/>
    </row>
    <row r="252" spans="1:80" x14ac:dyDescent="0.2">
      <c r="E252" s="231"/>
    </row>
    <row r="253" spans="1:80" x14ac:dyDescent="0.2">
      <c r="E253" s="231"/>
    </row>
    <row r="254" spans="1:80" x14ac:dyDescent="0.2">
      <c r="E254" s="231"/>
    </row>
    <row r="255" spans="1:80" x14ac:dyDescent="0.2">
      <c r="E255" s="231"/>
    </row>
    <row r="256" spans="1:80" x14ac:dyDescent="0.2">
      <c r="E256" s="231"/>
    </row>
    <row r="257" spans="1:7" x14ac:dyDescent="0.2">
      <c r="E257" s="231"/>
    </row>
    <row r="258" spans="1:7" x14ac:dyDescent="0.2">
      <c r="E258" s="231"/>
    </row>
    <row r="259" spans="1:7" x14ac:dyDescent="0.2">
      <c r="E259" s="231"/>
    </row>
    <row r="260" spans="1:7" x14ac:dyDescent="0.2">
      <c r="E260" s="231"/>
    </row>
    <row r="261" spans="1:7" x14ac:dyDescent="0.2">
      <c r="E261" s="231"/>
    </row>
    <row r="262" spans="1:7" x14ac:dyDescent="0.2">
      <c r="E262" s="231"/>
    </row>
    <row r="263" spans="1:7" x14ac:dyDescent="0.2">
      <c r="E263" s="231"/>
    </row>
    <row r="264" spans="1:7" x14ac:dyDescent="0.2">
      <c r="E264" s="231"/>
    </row>
    <row r="265" spans="1:7" x14ac:dyDescent="0.2">
      <c r="E265" s="231"/>
    </row>
    <row r="266" spans="1:7" x14ac:dyDescent="0.2">
      <c r="A266" s="273"/>
      <c r="B266" s="273"/>
      <c r="C266" s="273"/>
      <c r="D266" s="273"/>
      <c r="E266" s="273"/>
      <c r="F266" s="273"/>
      <c r="G266" s="273"/>
    </row>
    <row r="267" spans="1:7" x14ac:dyDescent="0.2">
      <c r="A267" s="273"/>
      <c r="B267" s="273"/>
      <c r="C267" s="273"/>
      <c r="D267" s="273"/>
      <c r="E267" s="273"/>
      <c r="F267" s="273"/>
      <c r="G267" s="273"/>
    </row>
    <row r="268" spans="1:7" x14ac:dyDescent="0.2">
      <c r="A268" s="273"/>
      <c r="B268" s="273"/>
      <c r="C268" s="273"/>
      <c r="D268" s="273"/>
      <c r="E268" s="273"/>
      <c r="F268" s="273"/>
      <c r="G268" s="273"/>
    </row>
    <row r="269" spans="1:7" x14ac:dyDescent="0.2">
      <c r="A269" s="273"/>
      <c r="B269" s="273"/>
      <c r="C269" s="273"/>
      <c r="D269" s="273"/>
      <c r="E269" s="273"/>
      <c r="F269" s="273"/>
      <c r="G269" s="273"/>
    </row>
    <row r="270" spans="1:7" x14ac:dyDescent="0.2">
      <c r="E270" s="231"/>
    </row>
    <row r="271" spans="1:7" x14ac:dyDescent="0.2">
      <c r="E271" s="231"/>
    </row>
    <row r="272" spans="1:7" x14ac:dyDescent="0.2">
      <c r="E272" s="231"/>
    </row>
    <row r="273" spans="5:5" x14ac:dyDescent="0.2">
      <c r="E273" s="231"/>
    </row>
    <row r="274" spans="5:5" x14ac:dyDescent="0.2">
      <c r="E274" s="231"/>
    </row>
    <row r="275" spans="5:5" x14ac:dyDescent="0.2">
      <c r="E275" s="231"/>
    </row>
    <row r="276" spans="5:5" x14ac:dyDescent="0.2">
      <c r="E276" s="231"/>
    </row>
    <row r="277" spans="5:5" x14ac:dyDescent="0.2">
      <c r="E277" s="231"/>
    </row>
    <row r="278" spans="5:5" x14ac:dyDescent="0.2">
      <c r="E278" s="231"/>
    </row>
    <row r="279" spans="5:5" x14ac:dyDescent="0.2">
      <c r="E279" s="231"/>
    </row>
    <row r="280" spans="5:5" x14ac:dyDescent="0.2">
      <c r="E280" s="231"/>
    </row>
    <row r="281" spans="5:5" x14ac:dyDescent="0.2">
      <c r="E281" s="231"/>
    </row>
    <row r="282" spans="5:5" x14ac:dyDescent="0.2">
      <c r="E282" s="231"/>
    </row>
    <row r="283" spans="5:5" x14ac:dyDescent="0.2">
      <c r="E283" s="231"/>
    </row>
    <row r="284" spans="5:5" x14ac:dyDescent="0.2">
      <c r="E284" s="231"/>
    </row>
    <row r="285" spans="5:5" x14ac:dyDescent="0.2">
      <c r="E285" s="231"/>
    </row>
    <row r="286" spans="5:5" x14ac:dyDescent="0.2">
      <c r="E286" s="231"/>
    </row>
    <row r="287" spans="5:5" x14ac:dyDescent="0.2">
      <c r="E287" s="231"/>
    </row>
    <row r="288" spans="5:5" x14ac:dyDescent="0.2">
      <c r="E288" s="231"/>
    </row>
    <row r="289" spans="1:7" x14ac:dyDescent="0.2">
      <c r="E289" s="231"/>
    </row>
    <row r="290" spans="1:7" x14ac:dyDescent="0.2">
      <c r="E290" s="231"/>
    </row>
    <row r="291" spans="1:7" x14ac:dyDescent="0.2">
      <c r="E291" s="231"/>
    </row>
    <row r="292" spans="1:7" x14ac:dyDescent="0.2">
      <c r="E292" s="231"/>
    </row>
    <row r="293" spans="1:7" x14ac:dyDescent="0.2">
      <c r="E293" s="231"/>
    </row>
    <row r="294" spans="1:7" x14ac:dyDescent="0.2">
      <c r="E294" s="231"/>
    </row>
    <row r="295" spans="1:7" x14ac:dyDescent="0.2">
      <c r="E295" s="231"/>
    </row>
    <row r="296" spans="1:7" x14ac:dyDescent="0.2">
      <c r="E296" s="231"/>
    </row>
    <row r="297" spans="1:7" x14ac:dyDescent="0.2">
      <c r="E297" s="231"/>
    </row>
    <row r="298" spans="1:7" x14ac:dyDescent="0.2">
      <c r="E298" s="231"/>
    </row>
    <row r="299" spans="1:7" x14ac:dyDescent="0.2">
      <c r="E299" s="231"/>
    </row>
    <row r="300" spans="1:7" x14ac:dyDescent="0.2">
      <c r="E300" s="231"/>
    </row>
    <row r="301" spans="1:7" x14ac:dyDescent="0.2">
      <c r="A301" s="284"/>
      <c r="B301" s="284"/>
    </row>
    <row r="302" spans="1:7" x14ac:dyDescent="0.2">
      <c r="A302" s="273"/>
      <c r="B302" s="273"/>
      <c r="C302" s="285"/>
      <c r="D302" s="285"/>
      <c r="E302" s="286"/>
      <c r="F302" s="285"/>
      <c r="G302" s="287"/>
    </row>
    <row r="303" spans="1:7" x14ac:dyDescent="0.2">
      <c r="A303" s="288"/>
      <c r="B303" s="288"/>
      <c r="C303" s="273"/>
      <c r="D303" s="273"/>
      <c r="E303" s="289"/>
      <c r="F303" s="273"/>
      <c r="G303" s="273"/>
    </row>
    <row r="304" spans="1:7" x14ac:dyDescent="0.2">
      <c r="A304" s="273"/>
      <c r="B304" s="273"/>
      <c r="C304" s="273"/>
      <c r="D304" s="273"/>
      <c r="E304" s="289"/>
      <c r="F304" s="273"/>
      <c r="G304" s="273"/>
    </row>
    <row r="305" spans="1:7" x14ac:dyDescent="0.2">
      <c r="A305" s="273"/>
      <c r="B305" s="273"/>
      <c r="C305" s="273"/>
      <c r="D305" s="273"/>
      <c r="E305" s="289"/>
      <c r="F305" s="273"/>
      <c r="G305" s="273"/>
    </row>
    <row r="306" spans="1:7" x14ac:dyDescent="0.2">
      <c r="A306" s="273"/>
      <c r="B306" s="273"/>
      <c r="C306" s="273"/>
      <c r="D306" s="273"/>
      <c r="E306" s="289"/>
      <c r="F306" s="273"/>
      <c r="G306" s="273"/>
    </row>
    <row r="307" spans="1:7" x14ac:dyDescent="0.2">
      <c r="A307" s="273"/>
      <c r="B307" s="273"/>
      <c r="C307" s="273"/>
      <c r="D307" s="273"/>
      <c r="E307" s="289"/>
      <c r="F307" s="273"/>
      <c r="G307" s="273"/>
    </row>
    <row r="308" spans="1:7" x14ac:dyDescent="0.2">
      <c r="A308" s="273"/>
      <c r="B308" s="273"/>
      <c r="C308" s="273"/>
      <c r="D308" s="273"/>
      <c r="E308" s="289"/>
      <c r="F308" s="273"/>
      <c r="G308" s="273"/>
    </row>
    <row r="309" spans="1:7" x14ac:dyDescent="0.2">
      <c r="A309" s="273"/>
      <c r="B309" s="273"/>
      <c r="C309" s="273"/>
      <c r="D309" s="273"/>
      <c r="E309" s="289"/>
      <c r="F309" s="273"/>
      <c r="G309" s="273"/>
    </row>
    <row r="310" spans="1:7" x14ac:dyDescent="0.2">
      <c r="A310" s="273"/>
      <c r="B310" s="273"/>
      <c r="C310" s="273"/>
      <c r="D310" s="273"/>
      <c r="E310" s="289"/>
      <c r="F310" s="273"/>
      <c r="G310" s="273"/>
    </row>
    <row r="311" spans="1:7" x14ac:dyDescent="0.2">
      <c r="A311" s="273"/>
      <c r="B311" s="273"/>
      <c r="C311" s="273"/>
      <c r="D311" s="273"/>
      <c r="E311" s="289"/>
      <c r="F311" s="273"/>
      <c r="G311" s="273"/>
    </row>
    <row r="312" spans="1:7" x14ac:dyDescent="0.2">
      <c r="A312" s="273"/>
      <c r="B312" s="273"/>
      <c r="C312" s="273"/>
      <c r="D312" s="273"/>
      <c r="E312" s="289"/>
      <c r="F312" s="273"/>
      <c r="G312" s="273"/>
    </row>
    <row r="313" spans="1:7" x14ac:dyDescent="0.2">
      <c r="A313" s="273"/>
      <c r="B313" s="273"/>
      <c r="C313" s="273"/>
      <c r="D313" s="273"/>
      <c r="E313" s="289"/>
      <c r="F313" s="273"/>
      <c r="G313" s="273"/>
    </row>
    <row r="314" spans="1:7" x14ac:dyDescent="0.2">
      <c r="A314" s="273"/>
      <c r="B314" s="273"/>
      <c r="C314" s="273"/>
      <c r="D314" s="273"/>
      <c r="E314" s="289"/>
      <c r="F314" s="273"/>
      <c r="G314" s="273"/>
    </row>
    <row r="315" spans="1:7" x14ac:dyDescent="0.2">
      <c r="A315" s="273"/>
      <c r="B315" s="273"/>
      <c r="C315" s="273"/>
      <c r="D315" s="273"/>
      <c r="E315" s="289"/>
      <c r="F315" s="273"/>
      <c r="G315" s="273"/>
    </row>
  </sheetData>
  <mergeCells count="67">
    <mergeCell ref="C12:D12"/>
    <mergeCell ref="C13:D13"/>
    <mergeCell ref="C15:D15"/>
    <mergeCell ref="C16:D16"/>
    <mergeCell ref="A1:G1"/>
    <mergeCell ref="A3:B3"/>
    <mergeCell ref="A4:B4"/>
    <mergeCell ref="E4:G4"/>
    <mergeCell ref="C38:D38"/>
    <mergeCell ref="C22:D22"/>
    <mergeCell ref="C23:D23"/>
    <mergeCell ref="C24:D24"/>
    <mergeCell ref="C25:D25"/>
    <mergeCell ref="C26:D26"/>
    <mergeCell ref="C27:D27"/>
    <mergeCell ref="C28:D28"/>
    <mergeCell ref="C30:D30"/>
    <mergeCell ref="C31:D31"/>
    <mergeCell ref="C32:D32"/>
    <mergeCell ref="C35:D35"/>
    <mergeCell ref="C36:D36"/>
    <mergeCell ref="C37:D37"/>
    <mergeCell ref="C64:D64"/>
    <mergeCell ref="C66:D66"/>
    <mergeCell ref="C74:D74"/>
    <mergeCell ref="C39:D39"/>
    <mergeCell ref="C40:D40"/>
    <mergeCell ref="C41:D41"/>
    <mergeCell ref="C43:D43"/>
    <mergeCell ref="C44:D44"/>
    <mergeCell ref="C45:D45"/>
    <mergeCell ref="C46:D46"/>
    <mergeCell ref="C47:D47"/>
    <mergeCell ref="C50:D50"/>
    <mergeCell ref="C59:D59"/>
    <mergeCell ref="C62:D62"/>
    <mergeCell ref="C108:D108"/>
    <mergeCell ref="C111:D111"/>
    <mergeCell ref="C114:D114"/>
    <mergeCell ref="C116:D116"/>
    <mergeCell ref="C76:D76"/>
    <mergeCell ref="C79:D79"/>
    <mergeCell ref="C87:D87"/>
    <mergeCell ref="C90:D90"/>
    <mergeCell ref="C92:D92"/>
    <mergeCell ref="C99:D99"/>
    <mergeCell ref="C150:D150"/>
    <mergeCell ref="C155:D155"/>
    <mergeCell ref="C159:D159"/>
    <mergeCell ref="C164:D164"/>
    <mergeCell ref="C138:D138"/>
    <mergeCell ref="C141:D141"/>
    <mergeCell ref="C143:D143"/>
    <mergeCell ref="C146:D146"/>
    <mergeCell ref="C190:D190"/>
    <mergeCell ref="C192:D192"/>
    <mergeCell ref="C198:D198"/>
    <mergeCell ref="C168:D168"/>
    <mergeCell ref="C173:D173"/>
    <mergeCell ref="C177:D177"/>
    <mergeCell ref="C179:D179"/>
    <mergeCell ref="C186:D186"/>
    <mergeCell ref="C228:D228"/>
    <mergeCell ref="C229:D229"/>
    <mergeCell ref="C232:D232"/>
    <mergeCell ref="C236:D236"/>
    <mergeCell ref="C205:D205"/>
  </mergeCells>
  <printOptions gridLines="1" gridLinesSet="0"/>
  <pageMargins left="0.59055118110236227" right="0.39370078740157483" top="0.59055118110236227" bottom="0.98425196850393704" header="0.19685039370078741" footer="0.51181102362204722"/>
  <pageSetup paperSize="9" scale="88" orientation="portrait" horizontalDpi="300" r:id="rId1"/>
  <headerFooter alignWithMargins="0">
    <oddFooter>&amp;L&amp;9Zpracováno programem &amp;"Arial CE,Tučné"BUILDpower,  © RTS, a.s.&amp;R&amp;"Arial,Obyčejné"Strana &amp;P</oddFooter>
  </headerFooter>
  <rowBreaks count="3" manualBreakCount="3">
    <brk id="50" max="10" man="1"/>
    <brk id="102" max="10" man="1"/>
    <brk id="20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SO 301 G2070122 KL</vt:lpstr>
      <vt:lpstr>SO 301 G2070122 Rek</vt:lpstr>
      <vt:lpstr>SO 301 G2070122 Pol</vt:lpstr>
      <vt:lpstr>SO 801,901 G2070122 KL-1</vt:lpstr>
      <vt:lpstr>SO 801,901 G2070122 Rek-1</vt:lpstr>
      <vt:lpstr>SO 801,901 G2070122 Pol-1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301 G2070122 Pol'!Názvy_tisku</vt:lpstr>
      <vt:lpstr>'SO 301 G2070122 Rek'!Názvy_tisku</vt:lpstr>
      <vt:lpstr>'SO 801,901 G2070122 Pol-1'!Názvy_tisku</vt:lpstr>
      <vt:lpstr>'SO 801,901 G2070122 Rek-1'!Názvy_tisku</vt:lpstr>
      <vt:lpstr>Stavba!Objednatel</vt:lpstr>
      <vt:lpstr>Stavba!Objekt</vt:lpstr>
      <vt:lpstr>'SO 301 G2070122 KL'!Oblast_tisku</vt:lpstr>
      <vt:lpstr>'SO 301 G2070122 Pol'!Oblast_tisku</vt:lpstr>
      <vt:lpstr>'SO 301 G2070122 Rek'!Oblast_tisku</vt:lpstr>
      <vt:lpstr>'SO 801,901 G2070122 KL-1'!Oblast_tisku</vt:lpstr>
      <vt:lpstr>'SO 801,901 G2070122 Pol-1'!Oblast_tisku</vt:lpstr>
      <vt:lpstr>'SO 801,901 G2070122 Rek-1'!Oblast_tisku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Ewa</cp:lastModifiedBy>
  <cp:lastPrinted>2020-12-17T14:47:01Z</cp:lastPrinted>
  <dcterms:created xsi:type="dcterms:W3CDTF">2020-12-10T17:43:04Z</dcterms:created>
  <dcterms:modified xsi:type="dcterms:W3CDTF">2021-01-06T09:16:07Z</dcterms:modified>
</cp:coreProperties>
</file>